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462f914550dfff/Escritorio/PROYECTOS AYUNTAMIENTO LAS YAYAS  2025/CONSTRUCCION Y REMODELACION DE CASAS AYMLY/PRESUPUESTOS CASAS AMLYV/"/>
    </mc:Choice>
  </mc:AlternateContent>
  <xr:revisionPtr revIDLastSave="38" documentId="8_{D3235D99-7230-49B6-8955-54CCBBC33F9A}" xr6:coauthVersionLast="47" xr6:coauthVersionMax="47" xr10:uidLastSave="{2B3C9777-3A67-4DEE-8C51-BCFD416E60FA}"/>
  <bookViews>
    <workbookView xWindow="-110" yWindow="-110" windowWidth="25820" windowHeight="15500" tabRatio="810" xr2:uid="{00000000-000D-0000-FFFF-FFFF00000000}"/>
  </bookViews>
  <sheets>
    <sheet name="CASA SENOR AMORIO" sheetId="26" r:id="rId1"/>
  </sheets>
  <definedNames>
    <definedName name="_xlnm.Print_Area" localSheetId="0">'CASA SENOR AMORIO'!$A$1:$G$101</definedName>
    <definedName name="_xlnm.Print_Titles" localSheetId="0">'CASA SENOR AMORIO'!$1:$8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6" l="1"/>
  <c r="F26" i="26"/>
  <c r="C21" i="26"/>
  <c r="F21" i="26" s="1"/>
  <c r="F44" i="26"/>
  <c r="G45" i="26" s="1"/>
  <c r="C33" i="26"/>
  <c r="F33" i="26" s="1"/>
  <c r="C20" i="26"/>
  <c r="F20" i="26" s="1"/>
  <c r="F65" i="26"/>
  <c r="G66" i="26" s="1"/>
  <c r="F57" i="26"/>
  <c r="F56" i="26"/>
  <c r="F55" i="26"/>
  <c r="F54" i="26"/>
  <c r="F53" i="26"/>
  <c r="F49" i="26"/>
  <c r="F48" i="26"/>
  <c r="E39" i="26"/>
  <c r="E40" i="26" s="1"/>
  <c r="F40" i="26" s="1"/>
  <c r="F38" i="26"/>
  <c r="F15" i="26"/>
  <c r="F14" i="26"/>
  <c r="F13" i="26"/>
  <c r="G7" i="26"/>
  <c r="G22" i="26" l="1"/>
  <c r="G28" i="26"/>
  <c r="G16" i="26"/>
  <c r="C34" i="26"/>
  <c r="C61" i="26" s="1"/>
  <c r="F61" i="26" s="1"/>
  <c r="G62" i="26" s="1"/>
  <c r="G58" i="26"/>
  <c r="G50" i="26"/>
  <c r="F39" i="26"/>
  <c r="G41" i="26" s="1"/>
  <c r="F34" i="26" l="1"/>
  <c r="G35" i="26" s="1"/>
  <c r="G69" i="26" s="1"/>
  <c r="G71" i="26" l="1"/>
  <c r="G73" i="26" s="1"/>
  <c r="G81" i="26" l="1"/>
  <c r="G79" i="26"/>
  <c r="G76" i="26"/>
  <c r="G83" i="26" s="1"/>
  <c r="G77" i="26"/>
  <c r="G78" i="26"/>
  <c r="G80" i="26"/>
  <c r="G82" i="26"/>
  <c r="G85" i="26" l="1"/>
  <c r="G87" i="26" s="1"/>
</calcChain>
</file>

<file path=xl/sharedStrings.xml><?xml version="1.0" encoding="utf-8"?>
<sst xmlns="http://schemas.openxmlformats.org/spreadsheetml/2006/main" count="90" uniqueCount="75">
  <si>
    <t>UND</t>
  </si>
  <si>
    <t>M3</t>
  </si>
  <si>
    <t>M2</t>
  </si>
  <si>
    <t>PU</t>
  </si>
  <si>
    <t>PA</t>
  </si>
  <si>
    <t>SUBTOTAL</t>
  </si>
  <si>
    <t>NO</t>
  </si>
  <si>
    <t>PARTIDAS</t>
  </si>
  <si>
    <t>CANT.</t>
  </si>
  <si>
    <t>UNIDAD</t>
  </si>
  <si>
    <t>VALOR</t>
  </si>
  <si>
    <t>TRABAJOS PRELIMINARES</t>
  </si>
  <si>
    <t xml:space="preserve">TOTAL GENERAL </t>
  </si>
  <si>
    <t>AYUNTAMIENTO MUNICIPAL LAS YAYAS VIAJAMA, AZUA, R.D.</t>
  </si>
  <si>
    <t>“UNA GESTIÓN CON Y PARA EL PUEBLO”</t>
  </si>
  <si>
    <t>RNC: 4-3-0036897</t>
  </si>
  <si>
    <t>SUB-TOTAL GENERAL EN RD$</t>
  </si>
  <si>
    <t>Supervisión</t>
  </si>
  <si>
    <t xml:space="preserve"> Arq. Luis M. Ramírez </t>
  </si>
  <si>
    <t>Enc. Planemiento Urbano</t>
  </si>
  <si>
    <t xml:space="preserve">Autorizado por: </t>
  </si>
  <si>
    <t xml:space="preserve">                  Alcaldesa</t>
  </si>
  <si>
    <t xml:space="preserve">     Carmen Nelia Ramírez Veloz</t>
  </si>
  <si>
    <t xml:space="preserve">Preparado  por: </t>
  </si>
  <si>
    <t>GESTIÓN: 2024-2028</t>
  </si>
  <si>
    <t>GASTOS INDIRECTOS</t>
  </si>
  <si>
    <t>Ley 6/86.</t>
  </si>
  <si>
    <t>SUBTOTAL GENERAL GASTOS DIRECTOS</t>
  </si>
  <si>
    <t>SUB-TOTAL GENERAL</t>
  </si>
  <si>
    <t>Codia</t>
  </si>
  <si>
    <t>ITBIS en base a Dirección Técnica</t>
  </si>
  <si>
    <t>Seguros, póliza y fianza</t>
  </si>
  <si>
    <t>Gastos administrativos</t>
  </si>
  <si>
    <t>Dirección técnica y responsabilidad</t>
  </si>
  <si>
    <t>Transporte de materiales y equipos</t>
  </si>
  <si>
    <t xml:space="preserve"> Ing. Wilkin Yane Beltré De Óleo </t>
  </si>
  <si>
    <t>Supervisor contratado</t>
  </si>
  <si>
    <t>Revisado por:</t>
  </si>
  <si>
    <t>NUEVAS PARTIDAS</t>
  </si>
  <si>
    <t>P.A</t>
  </si>
  <si>
    <t>IMPREVISTOS</t>
  </si>
  <si>
    <t>Limpieza del area interna y externa de la casa a terminar.</t>
  </si>
  <si>
    <t>Bote de escombros producto de la limpieza.</t>
  </si>
  <si>
    <t>HORMIGON ARMADO EN:</t>
  </si>
  <si>
    <t>TERMINACIONES DE SUPERFICIE</t>
  </si>
  <si>
    <t>Fraguache en elementos H.A.</t>
  </si>
  <si>
    <t>Empañete de mezcla maestreado en paredes interiores</t>
  </si>
  <si>
    <t>PUERTAS</t>
  </si>
  <si>
    <t>VENTANAS</t>
  </si>
  <si>
    <t>Acondicionamiento, nivelacion y compactado del area interna para vaciado de Piso</t>
  </si>
  <si>
    <t xml:space="preserve">PINTURA </t>
  </si>
  <si>
    <t>Pintura Acrilica interior exterior en paredeS</t>
  </si>
  <si>
    <t>INSTALACIONES SANITARIAS</t>
  </si>
  <si>
    <t>Suministro e Instalacion de Lavamanos taino blanco con llave sencilla en baños de servicio</t>
  </si>
  <si>
    <t xml:space="preserve">Suministro e Instalacion de Inodoros Sadosa Standard para baño prinicipal, Inc. Tuberias </t>
  </si>
  <si>
    <t>INSTALACIONES ELECTRICAS</t>
  </si>
  <si>
    <t>Luces cenitales</t>
  </si>
  <si>
    <t>Interruptores sencillos</t>
  </si>
  <si>
    <t>Tomacorrientes doble 110v</t>
  </si>
  <si>
    <t>Alimentación eléctrica general</t>
  </si>
  <si>
    <t>Paneles de breakers 4 circuitos</t>
  </si>
  <si>
    <t>LIMPIEZA GENERAL</t>
  </si>
  <si>
    <t>Limpieza final y entrega de obra</t>
  </si>
  <si>
    <t>M4</t>
  </si>
  <si>
    <t>Piso de Hormigon Armado Pulido en Color en Hormigon 210 con Ligadora en Bano</t>
  </si>
  <si>
    <t>Suministro y Colocacion de Puerta entrada principal en Everdor(0.90X2.10)M</t>
  </si>
  <si>
    <t>Suministro y Colocacion  Puertas trasera en Everdor(0.90X2.10)M</t>
  </si>
  <si>
    <t>Suministro y Colocacion  Puertas bano comun en Everdor(0.90X2.10)M</t>
  </si>
  <si>
    <t xml:space="preserve">         TERMINACION DE LA CASA DEL SENOR AMORIO SECTOR VIETNAM MUNICIPIO DE LAS YAYAS DE VIAJAMA</t>
  </si>
  <si>
    <t>Piso de Hormigon Armado Pulido en Paredes por completar Vaciado con encofrado</t>
  </si>
  <si>
    <t>Tablas de Madera de Palma y/o Pino tradado</t>
  </si>
  <si>
    <t xml:space="preserve">CIERRE DE HUECO FRONTAL Y TRASERA DE TECHO </t>
  </si>
  <si>
    <t>Clavo de Acero para Madera de 2.5"</t>
  </si>
  <si>
    <t>Ventanas en Aluminio blanco Celosia(1.20X1.00)M</t>
  </si>
  <si>
    <t>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</si>
</sst>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[$RD$-1C0A]#,##0.00"/>
  </numFmts>
  <fonts count="3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indexed="64"/>
      <name val="Verdana"/>
      <family val="2"/>
    </font>
    <font>
      <sz val="12"/>
      <color indexed="64"/>
      <name val="Verdana"/>
      <family val="2"/>
    </font>
    <font>
      <b/>
      <sz val="14"/>
      <color indexed="64"/>
      <name val="Verdana"/>
      <family val="2"/>
    </font>
    <font>
      <b/>
      <sz val="12"/>
      <color indexed="64"/>
      <name val="Verdana"/>
      <family val="2"/>
    </font>
    <font>
      <sz val="14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Verdana"/>
      <family val="2"/>
    </font>
    <font>
      <b/>
      <sz val="11"/>
      <color indexed="64"/>
      <name val="Verdana"/>
      <family val="2"/>
    </font>
    <font>
      <sz val="11"/>
      <color indexed="30"/>
      <name val="Verdana"/>
      <family val="2"/>
    </font>
    <font>
      <sz val="11"/>
      <color indexed="64"/>
      <name val="Verdana"/>
      <family val="2"/>
    </font>
    <font>
      <sz val="8"/>
      <name val="Calibri"/>
      <family val="2"/>
      <scheme val="minor"/>
    </font>
    <font>
      <sz val="12"/>
      <color theme="0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indexed="10"/>
      <name val="Verdana"/>
      <family val="2"/>
    </font>
    <font>
      <sz val="12"/>
      <color indexed="30"/>
      <name val="Verdana"/>
      <family val="2"/>
    </font>
    <font>
      <sz val="12"/>
      <name val="Times New Roman"/>
      <family val="1"/>
    </font>
    <font>
      <sz val="12"/>
      <color theme="1"/>
      <name val="Verdana"/>
      <family val="2"/>
    </font>
    <font>
      <b/>
      <sz val="12"/>
      <color indexed="56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4"/>
      <color indexed="30"/>
      <name val="Verdana"/>
      <family val="2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1">
    <xf numFmtId="0" fontId="0" fillId="0" borderId="0"/>
    <xf numFmtId="0" fontId="1" fillId="0" borderId="0"/>
    <xf numFmtId="4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4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Fill="0" applyBorder="0" applyProtection="0">
      <alignment horizontal="center" vertical="center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</cellStyleXfs>
  <cellXfs count="224">
    <xf numFmtId="0" fontId="0" fillId="0" borderId="0" xfId="0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166" fontId="20" fillId="0" borderId="3" xfId="0" applyNumberFormat="1" applyFont="1" applyBorder="1" applyAlignment="1">
      <alignment horizontal="right"/>
    </xf>
    <xf numFmtId="166" fontId="20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wrapText="1"/>
    </xf>
    <xf numFmtId="2" fontId="12" fillId="0" borderId="15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" xfId="0" applyFont="1" applyBorder="1" applyAlignment="1">
      <alignment vertical="justify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justify"/>
    </xf>
    <xf numFmtId="166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vertical="justify"/>
    </xf>
    <xf numFmtId="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2" fillId="5" borderId="4" xfId="0" applyFont="1" applyFill="1" applyBorder="1" applyAlignment="1">
      <alignment vertical="center"/>
    </xf>
    <xf numFmtId="0" fontId="23" fillId="5" borderId="4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0" fontId="8" fillId="0" borderId="1" xfId="25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right" vertical="center"/>
    </xf>
    <xf numFmtId="10" fontId="8" fillId="0" borderId="6" xfId="25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0" fontId="23" fillId="5" borderId="4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center" vertical="center"/>
    </xf>
    <xf numFmtId="166" fontId="22" fillId="5" borderId="4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2" fillId="0" borderId="18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6" fontId="12" fillId="0" borderId="19" xfId="0" applyNumberFormat="1" applyFont="1" applyBorder="1" applyAlignment="1">
      <alignment horizontal="right" vertical="center"/>
    </xf>
    <xf numFmtId="2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4" fontId="12" fillId="0" borderId="2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2" fillId="0" borderId="22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vertical="justify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justify"/>
    </xf>
    <xf numFmtId="0" fontId="13" fillId="0" borderId="6" xfId="0" applyFont="1" applyBorder="1"/>
    <xf numFmtId="0" fontId="8" fillId="0" borderId="14" xfId="0" applyFont="1" applyBorder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23" fillId="4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31" fillId="5" borderId="4" xfId="0" applyFont="1" applyFill="1" applyBorder="1"/>
    <xf numFmtId="0" fontId="30" fillId="5" borderId="4" xfId="0" applyFont="1" applyFill="1" applyBorder="1" applyAlignment="1">
      <alignment horizontal="center"/>
    </xf>
    <xf numFmtId="166" fontId="30" fillId="5" borderId="4" xfId="0" applyNumberFormat="1" applyFont="1" applyFill="1" applyBorder="1" applyAlignment="1">
      <alignment horizontal="right"/>
    </xf>
    <xf numFmtId="166" fontId="30" fillId="5" borderId="4" xfId="0" applyNumberFormat="1" applyFont="1" applyFill="1" applyBorder="1" applyAlignment="1">
      <alignment horizontal="center"/>
    </xf>
    <xf numFmtId="0" fontId="20" fillId="0" borderId="13" xfId="0" applyFont="1" applyBorder="1"/>
    <xf numFmtId="0" fontId="18" fillId="0" borderId="13" xfId="0" applyFont="1" applyBorder="1" applyAlignment="1">
      <alignment horizontal="center"/>
    </xf>
    <xf numFmtId="0" fontId="23" fillId="4" borderId="28" xfId="0" applyFont="1" applyFill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166" fontId="13" fillId="0" borderId="27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166" fontId="8" fillId="0" borderId="0" xfId="0" applyNumberFormat="1" applyFont="1" applyAlignment="1">
      <alignment horizontal="right" vertical="center"/>
    </xf>
    <xf numFmtId="2" fontId="8" fillId="0" borderId="32" xfId="0" applyNumberFormat="1" applyFont="1" applyBorder="1" applyAlignment="1">
      <alignment vertical="top"/>
    </xf>
    <xf numFmtId="2" fontId="8" fillId="0" borderId="9" xfId="0" applyNumberFormat="1" applyFont="1" applyBorder="1" applyAlignment="1">
      <alignment vertical="top"/>
    </xf>
    <xf numFmtId="166" fontId="10" fillId="0" borderId="27" xfId="0" applyNumberFormat="1" applyFont="1" applyBorder="1" applyAlignment="1">
      <alignment horizontal="center"/>
    </xf>
    <xf numFmtId="166" fontId="10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32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2" fontId="12" fillId="0" borderId="33" xfId="0" applyNumberFormat="1" applyFont="1" applyBorder="1" applyAlignment="1">
      <alignment vertical="center"/>
    </xf>
    <xf numFmtId="2" fontId="12" fillId="0" borderId="32" xfId="0" applyNumberFormat="1" applyFont="1" applyBorder="1" applyAlignment="1">
      <alignment vertical="top"/>
    </xf>
    <xf numFmtId="2" fontId="12" fillId="0" borderId="9" xfId="0" applyNumberFormat="1" applyFont="1" applyBorder="1" applyAlignment="1">
      <alignment vertical="top"/>
    </xf>
    <xf numFmtId="2" fontId="8" fillId="0" borderId="13" xfId="0" applyNumberFormat="1" applyFont="1" applyBorder="1" applyAlignment="1">
      <alignment vertical="center"/>
    </xf>
    <xf numFmtId="2" fontId="8" fillId="0" borderId="13" xfId="0" applyNumberFormat="1" applyFont="1" applyBorder="1" applyAlignment="1">
      <alignment vertical="top"/>
    </xf>
    <xf numFmtId="2" fontId="17" fillId="0" borderId="13" xfId="0" applyNumberFormat="1" applyFont="1" applyBorder="1" applyAlignment="1">
      <alignment vertical="center"/>
    </xf>
    <xf numFmtId="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center" vertical="center"/>
    </xf>
    <xf numFmtId="2" fontId="17" fillId="0" borderId="33" xfId="0" applyNumberFormat="1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0" fontId="22" fillId="5" borderId="12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center" vertical="center"/>
    </xf>
    <xf numFmtId="2" fontId="13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6" fontId="26" fillId="0" borderId="0" xfId="0" applyNumberFormat="1" applyFont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right" vertical="center"/>
    </xf>
    <xf numFmtId="0" fontId="29" fillId="0" borderId="34" xfId="0" applyFont="1" applyBorder="1" applyAlignment="1">
      <alignment horizontal="right" vertical="center"/>
    </xf>
    <xf numFmtId="0" fontId="26" fillId="0" borderId="13" xfId="0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166" fontId="28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center"/>
    </xf>
    <xf numFmtId="0" fontId="30" fillId="5" borderId="12" xfId="0" applyFont="1" applyFill="1" applyBorder="1"/>
    <xf numFmtId="166" fontId="31" fillId="5" borderId="7" xfId="0" applyNumberFormat="1" applyFont="1" applyFill="1" applyBorder="1" applyAlignment="1">
      <alignment horizontal="right"/>
    </xf>
    <xf numFmtId="0" fontId="19" fillId="0" borderId="30" xfId="0" applyFont="1" applyBorder="1"/>
    <xf numFmtId="0" fontId="20" fillId="0" borderId="13" xfId="0" applyFont="1" applyBorder="1" applyAlignment="1">
      <alignment horizontal="center"/>
    </xf>
    <xf numFmtId="0" fontId="18" fillId="0" borderId="13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right"/>
    </xf>
    <xf numFmtId="166" fontId="8" fillId="0" borderId="20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17" fontId="9" fillId="0" borderId="27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right"/>
    </xf>
    <xf numFmtId="0" fontId="31" fillId="4" borderId="29" xfId="0" applyFont="1" applyFill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166" fontId="32" fillId="0" borderId="27" xfId="0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right" vertical="center"/>
    </xf>
    <xf numFmtId="0" fontId="33" fillId="0" borderId="27" xfId="0" applyFont="1" applyBorder="1" applyAlignment="1">
      <alignment horizontal="right"/>
    </xf>
    <xf numFmtId="166" fontId="9" fillId="0" borderId="29" xfId="0" applyNumberFormat="1" applyFont="1" applyBorder="1" applyAlignment="1">
      <alignment horizontal="right"/>
    </xf>
    <xf numFmtId="166" fontId="9" fillId="0" borderId="27" xfId="0" applyNumberFormat="1" applyFont="1" applyBorder="1" applyAlignment="1">
      <alignment horizontal="right" vertical="center"/>
    </xf>
    <xf numFmtId="166" fontId="32" fillId="0" borderId="27" xfId="0" applyNumberFormat="1" applyFont="1" applyBorder="1" applyAlignment="1">
      <alignment horizontal="right"/>
    </xf>
    <xf numFmtId="166" fontId="9" fillId="0" borderId="11" xfId="0" applyNumberFormat="1" applyFont="1" applyBorder="1" applyAlignment="1">
      <alignment horizontal="right"/>
    </xf>
    <xf numFmtId="166" fontId="9" fillId="0" borderId="27" xfId="0" applyNumberFormat="1" applyFont="1" applyBorder="1" applyAlignment="1">
      <alignment horizontal="right"/>
    </xf>
    <xf numFmtId="0" fontId="9" fillId="0" borderId="27" xfId="0" applyFont="1" applyBorder="1" applyAlignment="1">
      <alignment horizontal="right" vertical="center"/>
    </xf>
    <xf numFmtId="166" fontId="9" fillId="0" borderId="29" xfId="0" applyNumberFormat="1" applyFont="1" applyBorder="1" applyAlignment="1">
      <alignment horizontal="right" vertical="center"/>
    </xf>
    <xf numFmtId="166" fontId="31" fillId="5" borderId="8" xfId="0" applyNumberFormat="1" applyFont="1" applyFill="1" applyBorder="1" applyAlignment="1">
      <alignment horizontal="right" vertical="center"/>
    </xf>
    <xf numFmtId="166" fontId="34" fillId="0" borderId="27" xfId="0" applyNumberFormat="1" applyFont="1" applyBorder="1" applyAlignment="1">
      <alignment horizontal="right" vertical="center"/>
    </xf>
    <xf numFmtId="166" fontId="9" fillId="0" borderId="10" xfId="0" applyNumberFormat="1" applyFont="1" applyBorder="1" applyAlignment="1">
      <alignment horizontal="right" vertical="center"/>
    </xf>
    <xf numFmtId="0" fontId="35" fillId="0" borderId="10" xfId="0" applyFont="1" applyBorder="1" applyAlignment="1">
      <alignment horizontal="right" vertical="center"/>
    </xf>
    <xf numFmtId="166" fontId="36" fillId="0" borderId="35" xfId="0" applyNumberFormat="1" applyFont="1" applyBorder="1" applyAlignment="1">
      <alignment horizontal="right" vertical="center"/>
    </xf>
    <xf numFmtId="166" fontId="31" fillId="5" borderId="7" xfId="0" applyNumberFormat="1" applyFont="1" applyFill="1" applyBorder="1" applyAlignment="1">
      <alignment horizontal="right" vertical="center"/>
    </xf>
    <xf numFmtId="166" fontId="34" fillId="0" borderId="27" xfId="0" applyNumberFormat="1" applyFont="1" applyBorder="1" applyAlignment="1">
      <alignment horizontal="right"/>
    </xf>
    <xf numFmtId="0" fontId="11" fillId="0" borderId="27" xfId="0" applyFont="1" applyBorder="1" applyAlignment="1">
      <alignment horizontal="right" vertical="top"/>
    </xf>
    <xf numFmtId="0" fontId="37" fillId="0" borderId="27" xfId="0" applyFont="1" applyBorder="1" applyAlignment="1">
      <alignment horizontal="right" vertical="top"/>
    </xf>
    <xf numFmtId="0" fontId="9" fillId="0" borderId="38" xfId="0" applyFont="1" applyBorder="1" applyAlignment="1">
      <alignment horizontal="right"/>
    </xf>
    <xf numFmtId="0" fontId="9" fillId="0" borderId="0" xfId="0" applyFont="1" applyAlignment="1">
      <alignment horizontal="right"/>
    </xf>
    <xf numFmtId="2" fontId="8" fillId="0" borderId="33" xfId="0" applyNumberFormat="1" applyFont="1" applyBorder="1" applyAlignment="1">
      <alignment vertical="center"/>
    </xf>
    <xf numFmtId="2" fontId="13" fillId="6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2" fontId="13" fillId="6" borderId="17" xfId="0" applyNumberFormat="1" applyFont="1" applyFill="1" applyBorder="1" applyAlignment="1">
      <alignment vertical="center"/>
    </xf>
    <xf numFmtId="0" fontId="13" fillId="6" borderId="17" xfId="0" applyFont="1" applyFill="1" applyBorder="1" applyAlignment="1">
      <alignment vertical="center"/>
    </xf>
    <xf numFmtId="2" fontId="17" fillId="0" borderId="36" xfId="0" applyNumberFormat="1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4" fontId="20" fillId="0" borderId="37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166" fontId="20" fillId="0" borderId="37" xfId="0" applyNumberFormat="1" applyFont="1" applyBorder="1" applyAlignment="1">
      <alignment horizontal="right" vertical="center"/>
    </xf>
    <xf numFmtId="166" fontId="20" fillId="0" borderId="37" xfId="0" applyNumberFormat="1" applyFont="1" applyBorder="1" applyAlignment="1">
      <alignment horizontal="center" vertical="center"/>
    </xf>
    <xf numFmtId="166" fontId="9" fillId="0" borderId="38" xfId="0" applyNumberFormat="1" applyFont="1" applyBorder="1" applyAlignment="1">
      <alignment horizontal="right" vertical="center"/>
    </xf>
    <xf numFmtId="0" fontId="23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31">
    <cellStyle name="Comma 2" xfId="2" xr:uid="{00000000-0005-0000-0000-000000000000}"/>
    <cellStyle name="Comma 3" xfId="20" xr:uid="{00000000-0005-0000-0000-000001000000}"/>
    <cellStyle name="Currency [0] 2" xfId="4" xr:uid="{00000000-0005-0000-0000-000002000000}"/>
    <cellStyle name="Currency [0] 3" xfId="22" xr:uid="{00000000-0005-0000-0000-000003000000}"/>
    <cellStyle name="Currency 10" xfId="14" xr:uid="{00000000-0005-0000-0000-000004000000}"/>
    <cellStyle name="Currency 11" xfId="15" xr:uid="{00000000-0005-0000-0000-000005000000}"/>
    <cellStyle name="Currency 12" xfId="9" xr:uid="{00000000-0005-0000-0000-000006000000}"/>
    <cellStyle name="Currency 13" xfId="16" xr:uid="{00000000-0005-0000-0000-000007000000}"/>
    <cellStyle name="Currency 14" xfId="17" xr:uid="{00000000-0005-0000-0000-000008000000}"/>
    <cellStyle name="Currency 15" xfId="18" xr:uid="{00000000-0005-0000-0000-000009000000}"/>
    <cellStyle name="Currency 16" xfId="21" xr:uid="{00000000-0005-0000-0000-00000A000000}"/>
    <cellStyle name="Currency 2" xfId="3" xr:uid="{00000000-0005-0000-0000-00000B000000}"/>
    <cellStyle name="Currency 3" xfId="8" xr:uid="{00000000-0005-0000-0000-00000C000000}"/>
    <cellStyle name="Currency 4" xfId="10" xr:uid="{00000000-0005-0000-0000-00000D000000}"/>
    <cellStyle name="Currency 5" xfId="7" xr:uid="{00000000-0005-0000-0000-00000E000000}"/>
    <cellStyle name="Currency 6" xfId="6" xr:uid="{00000000-0005-0000-0000-00000F000000}"/>
    <cellStyle name="Currency 7" xfId="11" xr:uid="{00000000-0005-0000-0000-000010000000}"/>
    <cellStyle name="Currency 8" xfId="12" xr:uid="{00000000-0005-0000-0000-000011000000}"/>
    <cellStyle name="Currency 9" xfId="13" xr:uid="{00000000-0005-0000-0000-000012000000}"/>
    <cellStyle name="Hyperlink 2" xfId="23" xr:uid="{00000000-0005-0000-0000-000014000000}"/>
    <cellStyle name="Millares 2 2" xfId="26" xr:uid="{41E905B1-B7C9-4025-8838-20DB04207052}"/>
    <cellStyle name="Normal" xfId="0" builtinId="0"/>
    <cellStyle name="Normal 11 2" xfId="28" xr:uid="{D73B5367-146B-43E4-ACC7-8CFDBC84C21E}"/>
    <cellStyle name="Normal 2" xfId="1" xr:uid="{00000000-0005-0000-0000-000017000000}"/>
    <cellStyle name="Normal 2 2" xfId="27" xr:uid="{DA457D9E-011D-4A97-BA79-258DBECAA89D}"/>
    <cellStyle name="Normal 3" xfId="19" xr:uid="{00000000-0005-0000-0000-000018000000}"/>
    <cellStyle name="Normal 3 2 2" xfId="29" xr:uid="{636B1152-6FF2-4396-B1B5-1C132EC5F2BB}"/>
    <cellStyle name="Normal 4 2" xfId="30" xr:uid="{87E4BF5A-7EA2-4BCD-BEA1-0C44126D939B}"/>
    <cellStyle name="Percent 2" xfId="5" xr:uid="{00000000-0005-0000-0000-000019000000}"/>
    <cellStyle name="Percent 3" xfId="24" xr:uid="{00000000-0005-0000-0000-00001A000000}"/>
    <cellStyle name="Porcentaje" xfId="2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0</xdr:rowOff>
    </xdr:from>
    <xdr:to>
      <xdr:col>1</xdr:col>
      <xdr:colOff>971322</xdr:colOff>
      <xdr:row>4</xdr:row>
      <xdr:rowOff>130176</xdr:rowOff>
    </xdr:to>
    <xdr:pic>
      <xdr:nvPicPr>
        <xdr:cNvPr id="2" name="Imagen 8" descr="Imagen que contiene firmar, verde, tabla, calle&#10;&#10;Descripción generada automáticamente">
          <a:extLst>
            <a:ext uri="{FF2B5EF4-FFF2-40B4-BE49-F238E27FC236}">
              <a16:creationId xmlns:a16="http://schemas.microsoft.com/office/drawing/2014/main" id="{D1E97410-A68A-41C9-8551-BE9A247511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02" t="6034" r="11500" b="10344"/>
        <a:stretch>
          <a:fillRect/>
        </a:stretch>
      </xdr:blipFill>
      <xdr:spPr bwMode="auto">
        <a:xfrm>
          <a:off x="361950" y="0"/>
          <a:ext cx="1226592" cy="109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413069</xdr:colOff>
      <xdr:row>20</xdr:row>
      <xdr:rowOff>209550</xdr:rowOff>
    </xdr:from>
    <xdr:to>
      <xdr:col>27</xdr:col>
      <xdr:colOff>88265</xdr:colOff>
      <xdr:row>48</xdr:row>
      <xdr:rowOff>251460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4824E-E8F6-A37A-B085-D8A57A70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4094" y="5438775"/>
          <a:ext cx="12438696" cy="698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64</xdr:row>
      <xdr:rowOff>47625</xdr:rowOff>
    </xdr:from>
    <xdr:to>
      <xdr:col>20</xdr:col>
      <xdr:colOff>527685</xdr:colOff>
      <xdr:row>94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3197A3-1600-32E2-D50A-9F52D5DC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5973425"/>
          <a:ext cx="7471410" cy="670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EB33-1046-4854-92CB-BCA5C769A808}">
  <sheetPr>
    <tabColor theme="3" tint="-0.249977111117893"/>
  </sheetPr>
  <dimension ref="A1:R102"/>
  <sheetViews>
    <sheetView showGridLines="0" tabSelected="1" view="pageBreakPreview" topLeftCell="A80" zoomScale="80" zoomScaleNormal="100" zoomScaleSheetLayoutView="80" workbookViewId="0">
      <selection activeCell="I93" sqref="I93"/>
    </sheetView>
  </sheetViews>
  <sheetFormatPr baseColWidth="10" defaultColWidth="9.08984375" defaultRowHeight="17.5" x14ac:dyDescent="0.35"/>
  <cols>
    <col min="1" max="1" width="9" style="17" customWidth="1"/>
    <col min="2" max="2" width="78.81640625" style="17" customWidth="1"/>
    <col min="3" max="3" width="12.36328125" style="16" customWidth="1"/>
    <col min="4" max="4" width="11.54296875" style="16" customWidth="1"/>
    <col min="5" max="5" width="20.54296875" style="18" customWidth="1"/>
    <col min="6" max="6" width="17.90625" style="16" customWidth="1"/>
    <col min="7" max="7" width="25" style="191" customWidth="1"/>
    <col min="8" max="10" width="9.08984375" style="17"/>
    <col min="11" max="11" width="11.90625" style="17" customWidth="1"/>
    <col min="12" max="65" width="9.08984375" style="17"/>
    <col min="66" max="66" width="9.08984375" style="17" customWidth="1"/>
    <col min="67" max="70" width="9.08984375" style="17"/>
    <col min="71" max="73" width="11" style="17" bestFit="1" customWidth="1"/>
    <col min="74" max="132" width="9.08984375" style="17"/>
    <col min="133" max="135" width="11" style="17" bestFit="1" customWidth="1"/>
    <col min="136" max="16384" width="9.08984375" style="17"/>
  </cols>
  <sheetData>
    <row r="1" spans="1:16" ht="21.5" thickTop="1" x14ac:dyDescent="0.25">
      <c r="A1" s="208" t="s">
        <v>13</v>
      </c>
      <c r="B1" s="209"/>
      <c r="C1" s="209"/>
      <c r="D1" s="209"/>
      <c r="E1" s="209"/>
      <c r="F1" s="209"/>
      <c r="G1" s="210"/>
      <c r="J1" s="15"/>
      <c r="K1" s="15"/>
      <c r="L1" s="15"/>
      <c r="M1" s="15"/>
      <c r="N1" s="15"/>
      <c r="O1" s="18"/>
      <c r="P1" s="15"/>
    </row>
    <row r="2" spans="1:16" ht="18" customHeight="1" x14ac:dyDescent="0.25">
      <c r="A2" s="211" t="s">
        <v>14</v>
      </c>
      <c r="B2" s="205"/>
      <c r="C2" s="205"/>
      <c r="D2" s="205"/>
      <c r="E2" s="205"/>
      <c r="F2" s="205"/>
      <c r="G2" s="212"/>
      <c r="J2" s="15"/>
      <c r="K2" s="15"/>
      <c r="L2" s="15"/>
      <c r="M2" s="15"/>
      <c r="N2" s="15"/>
      <c r="O2" s="18"/>
      <c r="P2" s="15"/>
    </row>
    <row r="3" spans="1:16" ht="18" customHeight="1" x14ac:dyDescent="0.25">
      <c r="A3" s="211" t="s">
        <v>15</v>
      </c>
      <c r="B3" s="205"/>
      <c r="C3" s="205"/>
      <c r="D3" s="205"/>
      <c r="E3" s="205"/>
      <c r="F3" s="205"/>
      <c r="G3" s="212"/>
      <c r="J3" s="15"/>
      <c r="K3" s="15"/>
      <c r="L3" s="15"/>
      <c r="M3" s="15"/>
      <c r="N3" s="15"/>
      <c r="O3" s="18"/>
      <c r="P3" s="15"/>
    </row>
    <row r="4" spans="1:16" ht="18" customHeight="1" x14ac:dyDescent="0.25">
      <c r="A4" s="211" t="s">
        <v>24</v>
      </c>
      <c r="B4" s="205"/>
      <c r="C4" s="205"/>
      <c r="D4" s="205"/>
      <c r="E4" s="205"/>
      <c r="F4" s="205"/>
      <c r="G4" s="212"/>
      <c r="J4" s="15"/>
      <c r="K4" s="15"/>
      <c r="L4" s="15"/>
      <c r="M4" s="15"/>
      <c r="N4" s="15"/>
      <c r="O4" s="18"/>
      <c r="P4" s="15"/>
    </row>
    <row r="5" spans="1:16" x14ac:dyDescent="0.35">
      <c r="A5" s="103"/>
      <c r="C5" s="17"/>
      <c r="D5" s="17"/>
      <c r="E5" s="17"/>
      <c r="F5" s="17"/>
      <c r="G5" s="167"/>
    </row>
    <row r="6" spans="1:16" x14ac:dyDescent="0.25">
      <c r="A6" s="213" t="s">
        <v>68</v>
      </c>
      <c r="B6" s="214"/>
      <c r="C6" s="214"/>
      <c r="D6" s="214"/>
      <c r="E6" s="214"/>
      <c r="F6" s="214"/>
      <c r="G6" s="215"/>
    </row>
    <row r="7" spans="1:16" ht="22.25" customHeight="1" thickBot="1" x14ac:dyDescent="0.3">
      <c r="A7" s="104"/>
      <c r="B7" s="14"/>
      <c r="C7" s="14"/>
      <c r="D7" s="14"/>
      <c r="E7" s="14"/>
      <c r="F7" s="14"/>
      <c r="G7" s="166">
        <f ca="1">TODAY()</f>
        <v>46176</v>
      </c>
    </row>
    <row r="8" spans="1:16" ht="18" thickBot="1" x14ac:dyDescent="0.4">
      <c r="A8" s="105" t="s">
        <v>6</v>
      </c>
      <c r="B8" s="96" t="s">
        <v>7</v>
      </c>
      <c r="C8" s="96" t="s">
        <v>8</v>
      </c>
      <c r="D8" s="96" t="s">
        <v>9</v>
      </c>
      <c r="E8" s="96" t="s">
        <v>3</v>
      </c>
      <c r="F8" s="96" t="s">
        <v>10</v>
      </c>
      <c r="G8" s="168" t="s">
        <v>5</v>
      </c>
    </row>
    <row r="9" spans="1:16" ht="24" customHeight="1" x14ac:dyDescent="0.35">
      <c r="A9" s="106"/>
      <c r="B9" s="97"/>
      <c r="C9" s="97"/>
      <c r="D9" s="97"/>
      <c r="E9" s="98"/>
      <c r="F9" s="97"/>
      <c r="G9" s="169"/>
    </row>
    <row r="10" spans="1:16" ht="22.5" customHeight="1" x14ac:dyDescent="0.25">
      <c r="A10" s="206" t="s">
        <v>38</v>
      </c>
      <c r="B10" s="204"/>
      <c r="C10" s="204"/>
      <c r="D10" s="204"/>
      <c r="E10" s="204"/>
      <c r="F10" s="204"/>
      <c r="G10" s="207"/>
    </row>
    <row r="11" spans="1:16" x14ac:dyDescent="0.35">
      <c r="A11" s="104"/>
      <c r="B11" s="14"/>
      <c r="C11" s="14"/>
      <c r="D11" s="14"/>
      <c r="E11" s="15"/>
      <c r="F11" s="14"/>
      <c r="G11" s="170"/>
    </row>
    <row r="12" spans="1:16" s="20" customFormat="1" ht="25.5" customHeight="1" thickBot="1" x14ac:dyDescent="0.4">
      <c r="A12" s="193">
        <v>1</v>
      </c>
      <c r="B12" s="194" t="s">
        <v>11</v>
      </c>
      <c r="C12" s="77"/>
      <c r="D12" s="107"/>
      <c r="E12" s="108"/>
      <c r="F12" s="109"/>
      <c r="G12" s="171"/>
      <c r="H12" s="19"/>
      <c r="M12"/>
    </row>
    <row r="13" spans="1:16" s="20" customFormat="1" ht="24" customHeight="1" x14ac:dyDescent="0.25">
      <c r="A13" s="78"/>
      <c r="B13" s="79" t="s">
        <v>41</v>
      </c>
      <c r="C13" s="80">
        <v>1</v>
      </c>
      <c r="D13" s="81" t="s">
        <v>4</v>
      </c>
      <c r="E13" s="82">
        <v>0</v>
      </c>
      <c r="F13" s="163">
        <f>E13*C13</f>
        <v>0</v>
      </c>
      <c r="G13" s="172"/>
      <c r="H13" s="19"/>
    </row>
    <row r="14" spans="1:16" s="20" customFormat="1" ht="22.25" customHeight="1" x14ac:dyDescent="0.35">
      <c r="A14" s="30"/>
      <c r="B14" s="36" t="s">
        <v>42</v>
      </c>
      <c r="C14" s="32">
        <v>1</v>
      </c>
      <c r="D14" s="33" t="s">
        <v>4</v>
      </c>
      <c r="E14" s="34">
        <v>0</v>
      </c>
      <c r="F14" s="164">
        <f t="shared" ref="F14" si="0">E14*C14</f>
        <v>0</v>
      </c>
      <c r="G14" s="173"/>
      <c r="H14" s="19"/>
    </row>
    <row r="15" spans="1:16" s="20" customFormat="1" ht="30" customHeight="1" thickBot="1" x14ac:dyDescent="0.4">
      <c r="A15" s="83"/>
      <c r="B15" s="84" t="s">
        <v>49</v>
      </c>
      <c r="C15" s="85">
        <v>1</v>
      </c>
      <c r="D15" s="86" t="s">
        <v>4</v>
      </c>
      <c r="E15" s="87">
        <v>0</v>
      </c>
      <c r="F15" s="165">
        <f>E15*C15</f>
        <v>0</v>
      </c>
      <c r="G15" s="173"/>
      <c r="H15" s="19"/>
    </row>
    <row r="16" spans="1:16" s="20" customFormat="1" ht="18" thickBot="1" x14ac:dyDescent="0.4">
      <c r="A16" s="112"/>
      <c r="B16" s="50"/>
      <c r="C16" s="93"/>
      <c r="D16" s="94"/>
      <c r="E16" s="113"/>
      <c r="F16" s="95"/>
      <c r="G16" s="174">
        <f>SUM(F13:F15)</f>
        <v>0</v>
      </c>
      <c r="H16" s="19"/>
      <c r="I16"/>
    </row>
    <row r="17" spans="1:8" s="20" customFormat="1" x14ac:dyDescent="0.35">
      <c r="A17" s="112"/>
      <c r="B17" s="50"/>
      <c r="C17" s="93"/>
      <c r="D17" s="94"/>
      <c r="E17" s="113"/>
      <c r="F17" s="95"/>
      <c r="G17" s="173"/>
      <c r="H17" s="19"/>
    </row>
    <row r="18" spans="1:8" s="20" customFormat="1" x14ac:dyDescent="0.25">
      <c r="A18" s="112"/>
      <c r="B18" s="50"/>
      <c r="C18" s="93"/>
      <c r="D18" s="94"/>
      <c r="E18" s="113"/>
      <c r="F18" s="95"/>
      <c r="G18" s="175"/>
      <c r="H18" s="19"/>
    </row>
    <row r="19" spans="1:8" s="20" customFormat="1" x14ac:dyDescent="0.25">
      <c r="A19" s="193">
        <v>2</v>
      </c>
      <c r="B19" s="194" t="s">
        <v>43</v>
      </c>
      <c r="C19" s="94"/>
      <c r="D19" s="94"/>
      <c r="E19" s="118"/>
      <c r="F19" s="94"/>
      <c r="G19" s="171"/>
      <c r="H19" s="19"/>
    </row>
    <row r="20" spans="1:8" s="20" customFormat="1" ht="30" x14ac:dyDescent="0.35">
      <c r="A20" s="120"/>
      <c r="B20" s="54" t="s">
        <v>64</v>
      </c>
      <c r="C20" s="51">
        <f>(6*8*0.1)*1.1</f>
        <v>5.2800000000000011</v>
      </c>
      <c r="D20" s="52" t="s">
        <v>1</v>
      </c>
      <c r="E20" s="53">
        <v>0</v>
      </c>
      <c r="F20" s="53">
        <f t="shared" ref="F20" si="1">+ROUND((C20*E20),2)</f>
        <v>0</v>
      </c>
      <c r="G20" s="173"/>
      <c r="H20" s="19"/>
    </row>
    <row r="21" spans="1:8" s="20" customFormat="1" ht="30.5" thickBot="1" x14ac:dyDescent="0.4">
      <c r="A21" s="192"/>
      <c r="B21" s="54" t="s">
        <v>69</v>
      </c>
      <c r="C21" s="51">
        <f>(1.2*1.2*0.1)*4</f>
        <v>0.57599999999999996</v>
      </c>
      <c r="D21" s="52" t="s">
        <v>63</v>
      </c>
      <c r="E21" s="53">
        <v>0</v>
      </c>
      <c r="F21" s="53">
        <f t="shared" ref="F21" si="2">+ROUND((C21*E21),2)</f>
        <v>0</v>
      </c>
      <c r="G21" s="173"/>
      <c r="H21" s="19"/>
    </row>
    <row r="22" spans="1:8" s="20" customFormat="1" ht="18" thickBot="1" x14ac:dyDescent="0.4">
      <c r="A22" s="192"/>
      <c r="B22" s="92"/>
      <c r="C22" s="93"/>
      <c r="D22" s="94"/>
      <c r="E22" s="95"/>
      <c r="F22" s="95"/>
      <c r="G22" s="174">
        <f>SUM(F20:F21)</f>
        <v>0</v>
      </c>
      <c r="H22" s="19"/>
    </row>
    <row r="23" spans="1:8" s="20" customFormat="1" ht="15" x14ac:dyDescent="0.25">
      <c r="A23" s="121"/>
      <c r="B23" s="37"/>
      <c r="C23" s="93"/>
      <c r="D23" s="94"/>
      <c r="E23" s="113"/>
      <c r="F23" s="95"/>
      <c r="H23" s="19"/>
    </row>
    <row r="24" spans="1:8" s="20" customFormat="1" x14ac:dyDescent="0.25">
      <c r="A24" s="112"/>
      <c r="B24" s="50"/>
      <c r="C24" s="93"/>
      <c r="D24" s="94"/>
      <c r="E24" s="113"/>
      <c r="F24" s="95"/>
      <c r="G24" s="175"/>
      <c r="H24" s="19"/>
    </row>
    <row r="25" spans="1:8" s="20" customFormat="1" ht="15" x14ac:dyDescent="0.25">
      <c r="A25" s="193">
        <v>4</v>
      </c>
      <c r="B25" s="194" t="s">
        <v>71</v>
      </c>
      <c r="C25" s="94"/>
      <c r="D25" s="94"/>
      <c r="E25" s="118"/>
      <c r="F25" s="94"/>
      <c r="G25" s="110"/>
      <c r="H25" s="19"/>
    </row>
    <row r="26" spans="1:8" s="20" customFormat="1" ht="15" x14ac:dyDescent="0.3">
      <c r="A26" s="114"/>
      <c r="B26" s="90" t="s">
        <v>70</v>
      </c>
      <c r="C26" s="39">
        <v>10</v>
      </c>
      <c r="D26" s="40" t="s">
        <v>0</v>
      </c>
      <c r="E26" s="41">
        <v>0</v>
      </c>
      <c r="F26" s="41">
        <f t="shared" ref="F26:F27" si="3">+ROUND((C26*E26),2)</f>
        <v>0</v>
      </c>
      <c r="G26" s="116"/>
      <c r="H26" s="19"/>
    </row>
    <row r="27" spans="1:8" s="20" customFormat="1" ht="15.5" thickBot="1" x14ac:dyDescent="0.35">
      <c r="A27" s="111"/>
      <c r="B27" s="36" t="s">
        <v>72</v>
      </c>
      <c r="C27" s="51">
        <v>10</v>
      </c>
      <c r="D27" s="52" t="s">
        <v>0</v>
      </c>
      <c r="E27" s="35">
        <v>0</v>
      </c>
      <c r="F27" s="41">
        <f t="shared" si="3"/>
        <v>0</v>
      </c>
      <c r="G27" s="117"/>
      <c r="H27" s="19"/>
    </row>
    <row r="28" spans="1:8" s="20" customFormat="1" ht="18" thickBot="1" x14ac:dyDescent="0.4">
      <c r="A28" s="112"/>
      <c r="B28" s="50"/>
      <c r="C28" s="93"/>
      <c r="D28" s="94"/>
      <c r="E28" s="113"/>
      <c r="F28" s="95"/>
      <c r="G28" s="174">
        <f>SUM(F26:F27)</f>
        <v>0</v>
      </c>
      <c r="H28" s="19"/>
    </row>
    <row r="29" spans="1:8" s="20" customFormat="1" x14ac:dyDescent="0.25">
      <c r="A29" s="112"/>
      <c r="B29" s="50"/>
      <c r="C29" s="93"/>
      <c r="D29" s="94"/>
      <c r="E29" s="113"/>
      <c r="F29" s="95"/>
      <c r="G29" s="175"/>
      <c r="H29" s="19"/>
    </row>
    <row r="30" spans="1:8" s="20" customFormat="1" x14ac:dyDescent="0.25">
      <c r="A30" s="112"/>
      <c r="B30" s="50"/>
      <c r="C30" s="93"/>
      <c r="D30" s="94"/>
      <c r="E30" s="113"/>
      <c r="F30" s="95"/>
      <c r="G30" s="175"/>
      <c r="H30" s="19"/>
    </row>
    <row r="31" spans="1:8" s="20" customFormat="1" x14ac:dyDescent="0.25">
      <c r="A31" s="112"/>
      <c r="B31" s="50"/>
      <c r="C31" s="93"/>
      <c r="D31" s="94"/>
      <c r="E31" s="113"/>
      <c r="F31" s="95"/>
      <c r="G31" s="175"/>
      <c r="H31" s="19"/>
    </row>
    <row r="32" spans="1:8" s="20" customFormat="1" x14ac:dyDescent="0.35">
      <c r="A32" s="193">
        <v>4</v>
      </c>
      <c r="B32" s="194" t="s">
        <v>44</v>
      </c>
      <c r="C32" s="91"/>
      <c r="D32" s="4"/>
      <c r="E32" s="43"/>
      <c r="F32" s="43"/>
      <c r="G32" s="176"/>
      <c r="H32" s="19"/>
    </row>
    <row r="33" spans="1:14" s="20" customFormat="1" x14ac:dyDescent="0.35">
      <c r="A33" s="122"/>
      <c r="B33" s="88" t="s">
        <v>45</v>
      </c>
      <c r="C33" s="44">
        <f>(6.45+6.45+6.45+7.65+7.65+7.65)*2</f>
        <v>84.6</v>
      </c>
      <c r="D33" s="45" t="s">
        <v>2</v>
      </c>
      <c r="E33" s="46">
        <v>0</v>
      </c>
      <c r="F33" s="41">
        <f>+ROUND((C33*E33),2)</f>
        <v>0</v>
      </c>
      <c r="G33" s="177"/>
      <c r="H33" s="19"/>
    </row>
    <row r="34" spans="1:14" s="20" customFormat="1" ht="18" thickBot="1" x14ac:dyDescent="0.4">
      <c r="A34" s="123"/>
      <c r="B34" s="38" t="s">
        <v>46</v>
      </c>
      <c r="C34" s="44">
        <f>+C33</f>
        <v>84.6</v>
      </c>
      <c r="D34" s="45" t="s">
        <v>2</v>
      </c>
      <c r="E34" s="46">
        <v>0</v>
      </c>
      <c r="F34" s="41">
        <f>+ROUND((C34*E34),2)</f>
        <v>0</v>
      </c>
      <c r="G34" s="178"/>
      <c r="H34" s="19"/>
    </row>
    <row r="35" spans="1:14" s="20" customFormat="1" ht="18" thickBot="1" x14ac:dyDescent="0.4">
      <c r="A35" s="121"/>
      <c r="B35" s="37"/>
      <c r="C35" s="93"/>
      <c r="D35" s="94"/>
      <c r="E35" s="113"/>
      <c r="F35" s="95"/>
      <c r="G35" s="174">
        <f>SUM(F33:F34)</f>
        <v>0</v>
      </c>
      <c r="H35" s="19"/>
    </row>
    <row r="36" spans="1:14" s="20" customFormat="1" x14ac:dyDescent="0.35">
      <c r="A36" s="112"/>
      <c r="B36" s="50"/>
      <c r="C36" s="93"/>
      <c r="D36" s="94"/>
      <c r="E36" s="113"/>
      <c r="F36" s="95"/>
      <c r="G36" s="178"/>
      <c r="H36" s="19"/>
    </row>
    <row r="37" spans="1:14" s="20" customFormat="1" x14ac:dyDescent="0.35">
      <c r="A37" s="193">
        <v>5</v>
      </c>
      <c r="B37" s="194" t="s">
        <v>47</v>
      </c>
      <c r="C37" s="3"/>
      <c r="D37" s="3"/>
      <c r="E37" s="3"/>
      <c r="F37" s="3"/>
      <c r="G37" s="170"/>
      <c r="H37" s="19"/>
    </row>
    <row r="38" spans="1:14" s="20" customFormat="1" ht="30" x14ac:dyDescent="0.25">
      <c r="A38" s="119"/>
      <c r="B38" s="76" t="s">
        <v>65</v>
      </c>
      <c r="C38" s="51">
        <v>1</v>
      </c>
      <c r="D38" s="52" t="s">
        <v>0</v>
      </c>
      <c r="E38" s="53">
        <v>0</v>
      </c>
      <c r="F38" s="53">
        <f>+ROUND((C38*E38),2)</f>
        <v>0</v>
      </c>
      <c r="G38" s="179"/>
      <c r="H38" s="19"/>
    </row>
    <row r="39" spans="1:14" s="20" customFormat="1" x14ac:dyDescent="0.25">
      <c r="A39" s="120"/>
      <c r="B39" s="36" t="s">
        <v>66</v>
      </c>
      <c r="C39" s="51">
        <v>1</v>
      </c>
      <c r="D39" s="52" t="s">
        <v>0</v>
      </c>
      <c r="E39" s="53">
        <f>+E38</f>
        <v>0</v>
      </c>
      <c r="F39" s="53">
        <f>+ROUND((C39*E39),2)</f>
        <v>0</v>
      </c>
      <c r="G39" s="179"/>
      <c r="H39" s="19"/>
    </row>
    <row r="40" spans="1:14" s="20" customFormat="1" ht="30.5" thickBot="1" x14ac:dyDescent="0.3">
      <c r="A40" s="120"/>
      <c r="B40" s="31" t="s">
        <v>67</v>
      </c>
      <c r="C40" s="51">
        <v>1</v>
      </c>
      <c r="D40" s="52" t="s">
        <v>0</v>
      </c>
      <c r="E40" s="53">
        <f>+E39</f>
        <v>0</v>
      </c>
      <c r="F40" s="53">
        <f>+ROUND((C40*E40),2)</f>
        <v>0</v>
      </c>
      <c r="G40" s="179"/>
      <c r="H40" s="19"/>
    </row>
    <row r="41" spans="1:14" s="20" customFormat="1" ht="18" thickBot="1" x14ac:dyDescent="0.3">
      <c r="A41" s="124"/>
      <c r="B41" s="50"/>
      <c r="C41" s="93"/>
      <c r="D41" s="94"/>
      <c r="E41" s="95"/>
      <c r="F41" s="95"/>
      <c r="G41" s="180">
        <f>SUM(F38:F40)</f>
        <v>0</v>
      </c>
      <c r="H41" s="19"/>
    </row>
    <row r="42" spans="1:14" s="20" customFormat="1" x14ac:dyDescent="0.35">
      <c r="A42" s="125"/>
      <c r="B42" s="47"/>
      <c r="C42" s="48"/>
      <c r="D42" s="3"/>
      <c r="E42" s="49"/>
      <c r="F42" s="49"/>
      <c r="G42" s="178"/>
      <c r="H42" s="19"/>
    </row>
    <row r="43" spans="1:14" s="20" customFormat="1" x14ac:dyDescent="0.35">
      <c r="A43" s="193">
        <v>6</v>
      </c>
      <c r="B43" s="194" t="s">
        <v>48</v>
      </c>
      <c r="C43" s="3"/>
      <c r="D43" s="3"/>
      <c r="E43" s="3"/>
      <c r="F43" s="3"/>
      <c r="G43" s="173"/>
      <c r="H43" s="19"/>
    </row>
    <row r="44" spans="1:14" s="20" customFormat="1" ht="18" thickBot="1" x14ac:dyDescent="0.4">
      <c r="A44" s="114"/>
      <c r="B44" s="88" t="s">
        <v>73</v>
      </c>
      <c r="C44" s="39">
        <v>6</v>
      </c>
      <c r="D44" s="40" t="s">
        <v>74</v>
      </c>
      <c r="E44" s="41">
        <v>0</v>
      </c>
      <c r="F44" s="41">
        <f>+ROUND((C44*E44),2)</f>
        <v>0</v>
      </c>
      <c r="G44" s="173"/>
      <c r="H44" s="19"/>
    </row>
    <row r="45" spans="1:14" s="20" customFormat="1" ht="18" thickBot="1" x14ac:dyDescent="0.4">
      <c r="A45" s="121"/>
      <c r="B45" s="37"/>
      <c r="C45" s="93"/>
      <c r="D45" s="94"/>
      <c r="E45" s="113"/>
      <c r="F45" s="95"/>
      <c r="G45" s="174">
        <f>+F44</f>
        <v>0</v>
      </c>
      <c r="H45" s="19"/>
    </row>
    <row r="46" spans="1:14" s="20" customFormat="1" x14ac:dyDescent="0.25">
      <c r="A46" s="126"/>
      <c r="B46" s="19"/>
      <c r="C46" s="127"/>
      <c r="D46" s="128"/>
      <c r="E46" s="129"/>
      <c r="F46" s="130"/>
      <c r="G46" s="175"/>
      <c r="H46" s="19"/>
    </row>
    <row r="47" spans="1:14" s="20" customFormat="1" x14ac:dyDescent="0.35">
      <c r="A47" s="193">
        <v>7</v>
      </c>
      <c r="B47" s="194" t="s">
        <v>52</v>
      </c>
      <c r="C47" s="3"/>
      <c r="D47" s="3"/>
      <c r="E47" s="3"/>
      <c r="F47" s="3"/>
      <c r="G47" s="170"/>
      <c r="H47" s="19"/>
    </row>
    <row r="48" spans="1:14" s="20" customFormat="1" ht="32.4" customHeight="1" x14ac:dyDescent="0.35">
      <c r="A48" s="119"/>
      <c r="B48" s="89" t="s">
        <v>54</v>
      </c>
      <c r="C48" s="51">
        <v>1</v>
      </c>
      <c r="D48" s="52" t="s">
        <v>0</v>
      </c>
      <c r="E48" s="53">
        <v>0</v>
      </c>
      <c r="F48" s="53">
        <f t="shared" ref="F48:F49" si="4">+ROUND((C48*E48),2)</f>
        <v>0</v>
      </c>
      <c r="G48" s="176"/>
      <c r="H48" s="19"/>
      <c r="N48"/>
    </row>
    <row r="49" spans="1:8" s="20" customFormat="1" ht="30.5" thickBot="1" x14ac:dyDescent="0.4">
      <c r="A49" s="115"/>
      <c r="B49" s="42" t="s">
        <v>53</v>
      </c>
      <c r="C49" s="39">
        <v>1</v>
      </c>
      <c r="D49" s="40" t="s">
        <v>0</v>
      </c>
      <c r="E49" s="41">
        <v>0</v>
      </c>
      <c r="F49" s="41">
        <f t="shared" si="4"/>
        <v>0</v>
      </c>
      <c r="G49" s="176"/>
      <c r="H49" s="19"/>
    </row>
    <row r="50" spans="1:8" s="20" customFormat="1" ht="18" thickBot="1" x14ac:dyDescent="0.4">
      <c r="A50" s="131"/>
      <c r="B50" s="22"/>
      <c r="C50" s="127"/>
      <c r="D50" s="128"/>
      <c r="E50" s="129"/>
      <c r="F50" s="130"/>
      <c r="G50" s="174">
        <f>SUM(F48:F49)</f>
        <v>0</v>
      </c>
      <c r="H50" s="19"/>
    </row>
    <row r="51" spans="1:8" s="20" customFormat="1" ht="18" thickBot="1" x14ac:dyDescent="0.3">
      <c r="A51" s="197"/>
      <c r="B51" s="198"/>
      <c r="C51" s="199"/>
      <c r="D51" s="200"/>
      <c r="E51" s="201"/>
      <c r="F51" s="202"/>
      <c r="G51" s="203"/>
      <c r="H51" s="19"/>
    </row>
    <row r="52" spans="1:8" s="20" customFormat="1" ht="18" thickTop="1" x14ac:dyDescent="0.3">
      <c r="A52" s="195">
        <v>8</v>
      </c>
      <c r="B52" s="196" t="s">
        <v>55</v>
      </c>
      <c r="C52" s="3"/>
      <c r="D52" s="3"/>
      <c r="E52" s="3"/>
      <c r="F52" s="3"/>
      <c r="G52" s="175"/>
      <c r="H52" s="19"/>
    </row>
    <row r="53" spans="1:8" s="20" customFormat="1" x14ac:dyDescent="0.3">
      <c r="A53" s="114"/>
      <c r="B53" s="88" t="s">
        <v>56</v>
      </c>
      <c r="C53" s="39">
        <v>4</v>
      </c>
      <c r="D53" s="40" t="s">
        <v>0</v>
      </c>
      <c r="E53" s="41">
        <v>0</v>
      </c>
      <c r="F53" s="41">
        <f t="shared" ref="F53:F57" si="5">+ROUND((C53*E53),2)</f>
        <v>0</v>
      </c>
      <c r="G53" s="175"/>
      <c r="H53" s="19"/>
    </row>
    <row r="54" spans="1:8" s="20" customFormat="1" x14ac:dyDescent="0.3">
      <c r="A54" s="115"/>
      <c r="B54" s="38" t="s">
        <v>57</v>
      </c>
      <c r="C54" s="39">
        <v>4</v>
      </c>
      <c r="D54" s="40" t="s">
        <v>0</v>
      </c>
      <c r="E54" s="41">
        <v>0</v>
      </c>
      <c r="F54" s="41">
        <f t="shared" si="5"/>
        <v>0</v>
      </c>
      <c r="G54" s="175"/>
      <c r="H54" s="19"/>
    </row>
    <row r="55" spans="1:8" s="20" customFormat="1" x14ac:dyDescent="0.3">
      <c r="A55" s="115"/>
      <c r="B55" s="38" t="s">
        <v>58</v>
      </c>
      <c r="C55" s="39">
        <v>4</v>
      </c>
      <c r="D55" s="40" t="s">
        <v>0</v>
      </c>
      <c r="E55" s="41">
        <v>0</v>
      </c>
      <c r="F55" s="41">
        <f t="shared" si="5"/>
        <v>0</v>
      </c>
      <c r="G55" s="175"/>
      <c r="H55" s="19"/>
    </row>
    <row r="56" spans="1:8" s="20" customFormat="1" x14ac:dyDescent="0.3">
      <c r="A56" s="115"/>
      <c r="B56" s="38" t="s">
        <v>60</v>
      </c>
      <c r="C56" s="39">
        <v>1</v>
      </c>
      <c r="D56" s="40" t="s">
        <v>0</v>
      </c>
      <c r="E56" s="41">
        <v>0</v>
      </c>
      <c r="F56" s="41">
        <f t="shared" si="5"/>
        <v>0</v>
      </c>
      <c r="G56" s="175"/>
      <c r="H56" s="19"/>
    </row>
    <row r="57" spans="1:8" s="20" customFormat="1" ht="18" thickBot="1" x14ac:dyDescent="0.35">
      <c r="A57" s="115"/>
      <c r="B57" s="38" t="s">
        <v>59</v>
      </c>
      <c r="C57" s="39">
        <v>1</v>
      </c>
      <c r="D57" s="40" t="s">
        <v>4</v>
      </c>
      <c r="E57" s="41">
        <v>0</v>
      </c>
      <c r="F57" s="41">
        <f t="shared" si="5"/>
        <v>0</v>
      </c>
      <c r="G57" s="175"/>
      <c r="H57" s="19"/>
    </row>
    <row r="58" spans="1:8" s="20" customFormat="1" ht="18" thickBot="1" x14ac:dyDescent="0.4">
      <c r="A58" s="131"/>
      <c r="B58" s="22"/>
      <c r="C58" s="127"/>
      <c r="D58" s="128"/>
      <c r="E58" s="129"/>
      <c r="F58" s="130"/>
      <c r="G58" s="174">
        <f>SUM(F53:F57)</f>
        <v>0</v>
      </c>
      <c r="H58" s="19"/>
    </row>
    <row r="59" spans="1:8" s="20" customFormat="1" x14ac:dyDescent="0.25">
      <c r="A59" s="131"/>
      <c r="B59" s="22"/>
      <c r="C59" s="127"/>
      <c r="D59" s="128"/>
      <c r="E59" s="129"/>
      <c r="F59" s="130"/>
      <c r="G59" s="175"/>
      <c r="H59" s="19"/>
    </row>
    <row r="60" spans="1:8" s="20" customFormat="1" x14ac:dyDescent="0.35">
      <c r="A60" s="193">
        <v>9</v>
      </c>
      <c r="B60" s="194" t="s">
        <v>50</v>
      </c>
      <c r="C60" s="3"/>
      <c r="D60" s="3"/>
      <c r="E60" s="3"/>
      <c r="F60" s="3"/>
      <c r="G60" s="170"/>
      <c r="H60" s="19"/>
    </row>
    <row r="61" spans="1:8" s="20" customFormat="1" ht="18" thickBot="1" x14ac:dyDescent="0.4">
      <c r="A61" s="115"/>
      <c r="B61" s="38" t="s">
        <v>51</v>
      </c>
      <c r="C61" s="39">
        <f>C34</f>
        <v>84.6</v>
      </c>
      <c r="D61" s="40" t="s">
        <v>2</v>
      </c>
      <c r="E61" s="41">
        <v>0</v>
      </c>
      <c r="F61" s="41">
        <f>+ROUND((C61*E61),2)</f>
        <v>0</v>
      </c>
      <c r="G61" s="173"/>
      <c r="H61" s="19"/>
    </row>
    <row r="62" spans="1:8" s="20" customFormat="1" ht="18" thickBot="1" x14ac:dyDescent="0.4">
      <c r="A62" s="121"/>
      <c r="B62" s="37"/>
      <c r="C62" s="93"/>
      <c r="D62" s="94"/>
      <c r="E62" s="113"/>
      <c r="F62" s="95"/>
      <c r="G62" s="174">
        <f>+F61</f>
        <v>0</v>
      </c>
      <c r="H62" s="19"/>
    </row>
    <row r="63" spans="1:8" s="20" customFormat="1" x14ac:dyDescent="0.25">
      <c r="A63" s="126"/>
      <c r="B63" s="19"/>
      <c r="C63" s="132"/>
      <c r="D63" s="133"/>
      <c r="E63" s="134"/>
      <c r="F63" s="129"/>
      <c r="G63" s="175"/>
      <c r="H63" s="19"/>
    </row>
    <row r="64" spans="1:8" s="20" customFormat="1" x14ac:dyDescent="0.35">
      <c r="A64" s="193">
        <v>10</v>
      </c>
      <c r="B64" s="194" t="s">
        <v>61</v>
      </c>
      <c r="C64" s="3"/>
      <c r="D64" s="3"/>
      <c r="E64" s="3"/>
      <c r="F64" s="3"/>
      <c r="G64" s="170"/>
      <c r="H64" s="19"/>
    </row>
    <row r="65" spans="1:8" s="20" customFormat="1" ht="18" thickBot="1" x14ac:dyDescent="0.4">
      <c r="A65" s="115"/>
      <c r="B65" s="38" t="s">
        <v>62</v>
      </c>
      <c r="C65" s="39">
        <v>1</v>
      </c>
      <c r="D65" s="40" t="s">
        <v>39</v>
      </c>
      <c r="E65" s="41">
        <v>0</v>
      </c>
      <c r="F65" s="41">
        <f>+ROUND((C65*E65),2)</f>
        <v>0</v>
      </c>
      <c r="G65" s="173"/>
      <c r="H65" s="19"/>
    </row>
    <row r="66" spans="1:8" s="20" customFormat="1" ht="18" thickBot="1" x14ac:dyDescent="0.4">
      <c r="A66" s="121"/>
      <c r="B66" s="37"/>
      <c r="C66" s="93"/>
      <c r="D66" s="94"/>
      <c r="E66" s="113"/>
      <c r="F66" s="95"/>
      <c r="G66" s="174">
        <f>+F65</f>
        <v>0</v>
      </c>
      <c r="H66" s="19"/>
    </row>
    <row r="67" spans="1:8" s="20" customFormat="1" x14ac:dyDescent="0.25">
      <c r="A67" s="126"/>
      <c r="B67" s="19"/>
      <c r="C67" s="132"/>
      <c r="D67" s="133"/>
      <c r="E67" s="134"/>
      <c r="F67" s="129"/>
      <c r="G67" s="175"/>
      <c r="H67" s="19"/>
    </row>
    <row r="68" spans="1:8" s="20" customFormat="1" ht="18" thickBot="1" x14ac:dyDescent="0.3">
      <c r="A68" s="126"/>
      <c r="B68" s="19"/>
      <c r="C68" s="132"/>
      <c r="D68" s="133"/>
      <c r="E68" s="134"/>
      <c r="F68" s="129"/>
      <c r="G68" s="175"/>
      <c r="H68" s="19"/>
    </row>
    <row r="69" spans="1:8" ht="18" thickBot="1" x14ac:dyDescent="0.3">
      <c r="A69" s="135"/>
      <c r="B69" s="55"/>
      <c r="C69" s="56" t="s">
        <v>27</v>
      </c>
      <c r="D69" s="55"/>
      <c r="E69" s="55"/>
      <c r="F69" s="57"/>
      <c r="G69" s="181">
        <f>G66+G62+G58+G50+G45+G41+G35+G28+G22+G16</f>
        <v>0</v>
      </c>
      <c r="H69" s="21"/>
    </row>
    <row r="70" spans="1:8" x14ac:dyDescent="0.25">
      <c r="A70" s="136"/>
      <c r="B70" s="137"/>
      <c r="C70" s="138"/>
      <c r="D70" s="139"/>
      <c r="E70" s="140"/>
      <c r="F70" s="141"/>
      <c r="G70" s="182"/>
      <c r="H70" s="21"/>
    </row>
    <row r="71" spans="1:8" x14ac:dyDescent="0.25">
      <c r="A71" s="142">
        <v>11</v>
      </c>
      <c r="B71" s="58" t="s">
        <v>40</v>
      </c>
      <c r="C71" s="52"/>
      <c r="D71" s="59">
        <v>0.05</v>
      </c>
      <c r="E71" s="60"/>
      <c r="F71" s="53"/>
      <c r="G71" s="183">
        <f>+G69*D71</f>
        <v>0</v>
      </c>
      <c r="H71" s="21"/>
    </row>
    <row r="72" spans="1:8" ht="18" thickBot="1" x14ac:dyDescent="0.3">
      <c r="A72" s="136"/>
      <c r="B72" s="143"/>
      <c r="C72" s="94"/>
      <c r="D72" s="61"/>
      <c r="E72" s="144"/>
      <c r="F72" s="95"/>
      <c r="G72" s="175"/>
      <c r="H72" s="21"/>
    </row>
    <row r="73" spans="1:8" ht="18" thickBot="1" x14ac:dyDescent="0.3">
      <c r="A73" s="135"/>
      <c r="B73" s="55"/>
      <c r="C73" s="55"/>
      <c r="D73" s="56" t="s">
        <v>28</v>
      </c>
      <c r="E73" s="55"/>
      <c r="F73" s="57"/>
      <c r="G73" s="181">
        <f>+G71+G69</f>
        <v>0</v>
      </c>
      <c r="H73" s="21"/>
    </row>
    <row r="74" spans="1:8" x14ac:dyDescent="0.25">
      <c r="A74" s="145"/>
      <c r="B74" s="139"/>
      <c r="C74" s="139"/>
      <c r="D74" s="138"/>
      <c r="E74" s="139"/>
      <c r="F74" s="139"/>
      <c r="G74" s="182"/>
      <c r="H74" s="21"/>
    </row>
    <row r="75" spans="1:8" s="12" customFormat="1" x14ac:dyDescent="0.3">
      <c r="A75" s="146"/>
      <c r="B75" s="62" t="s">
        <v>25</v>
      </c>
      <c r="C75" s="32"/>
      <c r="D75" s="33"/>
      <c r="E75" s="63"/>
      <c r="F75" s="64"/>
      <c r="G75" s="184"/>
      <c r="H75" s="13"/>
    </row>
    <row r="76" spans="1:8" s="12" customFormat="1" ht="15.5" x14ac:dyDescent="0.3">
      <c r="A76" s="146"/>
      <c r="B76" s="65" t="s">
        <v>33</v>
      </c>
      <c r="C76" s="66">
        <v>0.1</v>
      </c>
      <c r="D76" s="33"/>
      <c r="E76" s="63"/>
      <c r="F76" s="67"/>
      <c r="G76" s="147">
        <f>C76*G73</f>
        <v>0</v>
      </c>
      <c r="H76" s="13"/>
    </row>
    <row r="77" spans="1:8" s="12" customFormat="1" ht="15.5" x14ac:dyDescent="0.3">
      <c r="A77" s="146"/>
      <c r="B77" s="65" t="s">
        <v>32</v>
      </c>
      <c r="C77" s="68">
        <v>0.03</v>
      </c>
      <c r="D77" s="33"/>
      <c r="E77" s="63"/>
      <c r="F77" s="67"/>
      <c r="G77" s="147">
        <f>C77*G73</f>
        <v>0</v>
      </c>
      <c r="H77" s="13"/>
    </row>
    <row r="78" spans="1:8" s="12" customFormat="1" ht="15.5" x14ac:dyDescent="0.3">
      <c r="A78" s="146"/>
      <c r="B78" s="65" t="s">
        <v>31</v>
      </c>
      <c r="C78" s="68">
        <v>0.04</v>
      </c>
      <c r="D78" s="36"/>
      <c r="E78" s="63"/>
      <c r="F78" s="67"/>
      <c r="G78" s="147">
        <f>C78*G73</f>
        <v>0</v>
      </c>
      <c r="H78" s="13"/>
    </row>
    <row r="79" spans="1:8" s="12" customFormat="1" ht="15.5" x14ac:dyDescent="0.3">
      <c r="A79" s="146"/>
      <c r="B79" s="65" t="s">
        <v>34</v>
      </c>
      <c r="C79" s="68">
        <v>0.01</v>
      </c>
      <c r="D79" s="36"/>
      <c r="E79" s="63"/>
      <c r="F79" s="67"/>
      <c r="G79" s="147">
        <f>C79*G73</f>
        <v>0</v>
      </c>
      <c r="H79" s="13"/>
    </row>
    <row r="80" spans="1:8" s="12" customFormat="1" ht="15.5" x14ac:dyDescent="0.3">
      <c r="A80" s="146"/>
      <c r="B80" s="65" t="s">
        <v>26</v>
      </c>
      <c r="C80" s="68">
        <v>0.01</v>
      </c>
      <c r="D80" s="36"/>
      <c r="E80" s="63"/>
      <c r="F80" s="67"/>
      <c r="G80" s="147">
        <f>C80*G73</f>
        <v>0</v>
      </c>
      <c r="H80" s="13"/>
    </row>
    <row r="81" spans="1:18" s="12" customFormat="1" ht="15.5" x14ac:dyDescent="0.3">
      <c r="A81" s="146"/>
      <c r="B81" s="65" t="s">
        <v>29</v>
      </c>
      <c r="C81" s="68">
        <v>1E-3</v>
      </c>
      <c r="D81" s="36"/>
      <c r="E81" s="63"/>
      <c r="F81" s="67"/>
      <c r="G81" s="147">
        <f>C81*G73</f>
        <v>0</v>
      </c>
      <c r="H81" s="13"/>
    </row>
    <row r="82" spans="1:18" s="12" customFormat="1" ht="15.5" x14ac:dyDescent="0.3">
      <c r="A82" s="146"/>
      <c r="B82" s="65" t="s">
        <v>17</v>
      </c>
      <c r="C82" s="68">
        <v>0.05</v>
      </c>
      <c r="D82" s="36"/>
      <c r="E82" s="63"/>
      <c r="F82" s="67"/>
      <c r="G82" s="147">
        <f>C82*G73</f>
        <v>0</v>
      </c>
      <c r="H82" s="13"/>
    </row>
    <row r="83" spans="1:18" s="12" customFormat="1" ht="15.5" x14ac:dyDescent="0.3">
      <c r="A83" s="146"/>
      <c r="B83" s="65" t="s">
        <v>30</v>
      </c>
      <c r="C83" s="68">
        <v>0.18</v>
      </c>
      <c r="D83" s="36"/>
      <c r="E83" s="63"/>
      <c r="F83" s="67"/>
      <c r="G83" s="147">
        <f>G76*C83</f>
        <v>0</v>
      </c>
      <c r="H83" s="13"/>
    </row>
    <row r="84" spans="1:18" ht="18" thickBot="1" x14ac:dyDescent="0.3">
      <c r="A84" s="148"/>
      <c r="B84" s="69"/>
      <c r="C84" s="70"/>
      <c r="D84" s="71"/>
      <c r="E84" s="72"/>
      <c r="F84" s="72"/>
      <c r="G84" s="185"/>
      <c r="H84" s="21"/>
    </row>
    <row r="85" spans="1:18" s="20" customFormat="1" ht="18" thickBot="1" x14ac:dyDescent="0.3">
      <c r="A85" s="135"/>
      <c r="B85" s="56"/>
      <c r="C85" s="73" t="s">
        <v>16</v>
      </c>
      <c r="D85" s="74"/>
      <c r="E85" s="75"/>
      <c r="F85" s="75"/>
      <c r="G85" s="186">
        <f>SUM(G76:G84)</f>
        <v>0</v>
      </c>
      <c r="H85" s="19"/>
    </row>
    <row r="86" spans="1:18" ht="18" thickBot="1" x14ac:dyDescent="0.4">
      <c r="A86" s="149"/>
      <c r="B86" s="150"/>
      <c r="C86" s="151"/>
      <c r="D86" s="151"/>
      <c r="E86" s="152"/>
      <c r="F86" s="153"/>
      <c r="G86" s="187"/>
    </row>
    <row r="87" spans="1:18" ht="18" thickBot="1" x14ac:dyDescent="0.4">
      <c r="A87" s="154"/>
      <c r="B87" s="99" t="s">
        <v>12</v>
      </c>
      <c r="C87" s="100"/>
      <c r="D87" s="100"/>
      <c r="E87" s="101"/>
      <c r="F87" s="102"/>
      <c r="G87" s="155">
        <f>+G85+G73</f>
        <v>0</v>
      </c>
    </row>
    <row r="88" spans="1:18" x14ac:dyDescent="0.35">
      <c r="A88" s="156"/>
      <c r="B88" s="23"/>
      <c r="C88" s="24"/>
      <c r="D88" s="23"/>
      <c r="E88" s="25"/>
      <c r="F88" s="26"/>
      <c r="G88" s="169"/>
    </row>
    <row r="89" spans="1:18" ht="17.5" customHeight="1" x14ac:dyDescent="0.3">
      <c r="A89" s="157"/>
      <c r="B89" s="3" t="s">
        <v>23</v>
      </c>
      <c r="C89" s="216" t="s">
        <v>20</v>
      </c>
      <c r="D89" s="216"/>
      <c r="E89" s="216"/>
      <c r="F89" s="216"/>
      <c r="G89" s="217"/>
      <c r="H89" s="1"/>
      <c r="I89" s="1"/>
      <c r="J89" s="1"/>
      <c r="K89" s="1"/>
      <c r="L89" s="1"/>
      <c r="M89" s="16"/>
      <c r="N89" s="16"/>
      <c r="O89" s="16"/>
      <c r="P89" s="27"/>
      <c r="R89" s="14"/>
    </row>
    <row r="90" spans="1:18" x14ac:dyDescent="0.35">
      <c r="A90" s="157"/>
      <c r="B90" s="2"/>
      <c r="C90" s="3"/>
      <c r="D90" s="4"/>
      <c r="E90" s="3"/>
      <c r="F90" s="5"/>
      <c r="G90" s="167"/>
      <c r="H90" s="1"/>
      <c r="I90" s="1"/>
      <c r="J90" s="1"/>
      <c r="K90" s="1"/>
      <c r="L90" s="1"/>
      <c r="M90" s="16"/>
      <c r="N90" s="16"/>
      <c r="O90" s="16"/>
      <c r="P90" s="27"/>
      <c r="R90" s="14"/>
    </row>
    <row r="91" spans="1:18" x14ac:dyDescent="0.35">
      <c r="A91" s="157"/>
      <c r="B91" s="3"/>
      <c r="C91" s="3"/>
      <c r="D91" s="6"/>
      <c r="E91" s="5"/>
      <c r="F91" s="3"/>
      <c r="G91" s="170"/>
      <c r="H91" s="1"/>
      <c r="I91" s="1"/>
      <c r="J91" s="1"/>
      <c r="K91" s="1"/>
      <c r="L91" s="1"/>
      <c r="M91" s="28"/>
      <c r="N91" s="16"/>
      <c r="O91" s="16"/>
      <c r="P91" s="29"/>
    </row>
    <row r="92" spans="1:18" s="1" customFormat="1" ht="18.5" x14ac:dyDescent="0.3">
      <c r="A92" s="158"/>
      <c r="B92" s="11" t="s">
        <v>35</v>
      </c>
      <c r="C92" s="5"/>
      <c r="D92" s="8"/>
      <c r="E92" s="7" t="s">
        <v>22</v>
      </c>
      <c r="F92" s="7"/>
      <c r="G92" s="188"/>
      <c r="M92" s="16"/>
      <c r="O92" s="16"/>
      <c r="P92" s="27"/>
    </row>
    <row r="93" spans="1:18" s="1" customFormat="1" ht="18.5" x14ac:dyDescent="0.3">
      <c r="A93" s="157"/>
      <c r="B93" s="3" t="s">
        <v>36</v>
      </c>
      <c r="C93" s="5"/>
      <c r="D93" s="9"/>
      <c r="E93" s="5" t="s">
        <v>21</v>
      </c>
      <c r="F93" s="10"/>
      <c r="G93" s="189"/>
      <c r="N93" s="16"/>
    </row>
    <row r="94" spans="1:18" s="1" customFormat="1" ht="18.5" x14ac:dyDescent="0.3">
      <c r="A94" s="157"/>
      <c r="B94" s="7"/>
      <c r="C94" s="9"/>
      <c r="D94" s="9"/>
      <c r="E94" s="9"/>
      <c r="F94" s="3"/>
      <c r="G94" s="188"/>
    </row>
    <row r="95" spans="1:18" s="1" customFormat="1" ht="18.5" x14ac:dyDescent="0.3">
      <c r="A95" s="157"/>
      <c r="B95" s="7"/>
      <c r="C95" s="9"/>
      <c r="D95" s="9"/>
      <c r="E95" s="9"/>
      <c r="F95" s="3"/>
      <c r="G95" s="188"/>
    </row>
    <row r="96" spans="1:18" ht="17.5" customHeight="1" x14ac:dyDescent="0.3">
      <c r="A96" s="219" t="s">
        <v>37</v>
      </c>
      <c r="B96" s="218"/>
      <c r="C96" s="218"/>
      <c r="D96" s="218"/>
      <c r="E96" s="218"/>
      <c r="F96" s="218"/>
      <c r="G96" s="220"/>
    </row>
    <row r="97" spans="1:7" x14ac:dyDescent="0.35">
      <c r="A97" s="103"/>
      <c r="B97" s="3"/>
      <c r="C97" s="3"/>
      <c r="D97" s="3"/>
      <c r="E97" s="3"/>
      <c r="F97" s="3"/>
      <c r="G97" s="167"/>
    </row>
    <row r="98" spans="1:7" x14ac:dyDescent="0.35">
      <c r="A98" s="103"/>
      <c r="B98" s="3"/>
      <c r="C98" s="3"/>
      <c r="D98" s="3"/>
      <c r="E98" s="3"/>
      <c r="F98" s="3"/>
      <c r="G98" s="167"/>
    </row>
    <row r="99" spans="1:7" ht="17.5" customHeight="1" x14ac:dyDescent="0.3">
      <c r="A99" s="222" t="s">
        <v>18</v>
      </c>
      <c r="B99" s="221"/>
      <c r="C99" s="221"/>
      <c r="D99" s="221"/>
      <c r="E99" s="221"/>
      <c r="F99" s="221"/>
      <c r="G99" s="223"/>
    </row>
    <row r="100" spans="1:7" ht="17.5" customHeight="1" x14ac:dyDescent="0.3">
      <c r="A100" s="219" t="s">
        <v>19</v>
      </c>
      <c r="B100" s="218"/>
      <c r="C100" s="218"/>
      <c r="D100" s="218"/>
      <c r="E100" s="218"/>
      <c r="F100" s="218"/>
      <c r="G100" s="220"/>
    </row>
    <row r="101" spans="1:7" ht="18" thickBot="1" x14ac:dyDescent="0.4">
      <c r="A101" s="159"/>
      <c r="B101" s="160"/>
      <c r="C101" s="161"/>
      <c r="D101" s="161"/>
      <c r="E101" s="162"/>
      <c r="F101" s="161"/>
      <c r="G101" s="190"/>
    </row>
    <row r="102" spans="1:7" ht="18" thickTop="1" x14ac:dyDescent="0.35"/>
  </sheetData>
  <mergeCells count="10">
    <mergeCell ref="C89:G89"/>
    <mergeCell ref="A96:G96"/>
    <mergeCell ref="A99:G99"/>
    <mergeCell ref="A100:G100"/>
    <mergeCell ref="A10:G10"/>
    <mergeCell ref="A1:G1"/>
    <mergeCell ref="A2:G2"/>
    <mergeCell ref="A3:G3"/>
    <mergeCell ref="A4:G4"/>
    <mergeCell ref="A6:G6"/>
  </mergeCells>
  <phoneticPr fontId="21" type="noConversion"/>
  <printOptions horizontalCentered="1"/>
  <pageMargins left="0.43307086614173229" right="0.43307086614173229" top="0.51181102362204722" bottom="0.51181102362204722" header="0.31496062992125984" footer="0.31496062992125984"/>
  <pageSetup scale="55" orientation="portrait" r:id="rId1"/>
  <rowBreaks count="1" manualBreakCount="1"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CASA SENOR AMORIO</vt:lpstr>
      <vt:lpstr>'CASA SENOR AMORIO'!Área_de_impresión</vt:lpstr>
      <vt:lpstr>'CASA SENOR AMORIO'!Títulos_a_imprimir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Tirso</dc:creator>
  <cp:keywords/>
  <dc:description/>
  <cp:lastModifiedBy>Julio Rodriguez Soto</cp:lastModifiedBy>
  <cp:revision/>
  <cp:lastPrinted>2025-10-16T21:15:57Z</cp:lastPrinted>
  <dcterms:created xsi:type="dcterms:W3CDTF">2014-06-25T19:33:23Z</dcterms:created>
  <dcterms:modified xsi:type="dcterms:W3CDTF">2026-06-03T19:44:28Z</dcterms:modified>
  <cp:category/>
  <cp:contentStatus/>
</cp:coreProperties>
</file>