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OneDrive\Email attachments\Escritorio\ESCANNER ESTADOS FINANCIEROS SEMESTRAL ENERO-JUNIO 2024 Y 2023\"/>
    </mc:Choice>
  </mc:AlternateContent>
  <bookViews>
    <workbookView xWindow="0" yWindow="0" windowWidth="20400" windowHeight="7695" firstSheet="1" activeTab="2"/>
  </bookViews>
  <sheets>
    <sheet name="Inventario de bienes y consumo" sheetId="6" r:id="rId1"/>
    <sheet name="Cuentas por Pagar" sheetId="5" r:id="rId2"/>
    <sheet name="Anexo cuentas por cobrar" sheetId="4" r:id="rId3"/>
    <sheet name=" Notas 7-47" sheetId="1" r:id="rId4"/>
    <sheet name="Cuadro propiedad planta y equi." sheetId="2" r:id="rId5"/>
    <sheet name="Form. construcciones en proceso" sheetId="3" r:id="rId6"/>
    <sheet name="inventario bienes c  junio 2023" sheetId="7" r:id="rId7"/>
    <sheet name="NOTAS 1 AL 6" sheetId="8" r:id="rId8"/>
    <sheet name="Hoja1" sheetId="9" r:id="rId9"/>
  </sheets>
  <externalReferences>
    <externalReference r:id="rId10"/>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6" l="1"/>
  <c r="D22" i="6"/>
  <c r="C35" i="5"/>
  <c r="D12" i="4"/>
  <c r="D27" i="4"/>
  <c r="D43" i="4"/>
  <c r="D56" i="4"/>
  <c r="D29" i="3"/>
  <c r="I5" i="2" l="1"/>
  <c r="I6" i="2"/>
  <c r="I9" i="2"/>
  <c r="I10" i="2"/>
  <c r="B11" i="2"/>
  <c r="B17" i="2" s="1"/>
  <c r="C11" i="2"/>
  <c r="C17" i="2" s="1"/>
  <c r="D11" i="2"/>
  <c r="D17" i="2" s="1"/>
  <c r="E11" i="2"/>
  <c r="E17" i="2" s="1"/>
  <c r="F11" i="2"/>
  <c r="G11" i="2"/>
  <c r="G17" i="2" s="1"/>
  <c r="H11" i="2"/>
  <c r="H17" i="2" s="1"/>
  <c r="I11" i="2"/>
  <c r="I13" i="2"/>
  <c r="C14" i="2"/>
  <c r="I14" i="2" s="1"/>
  <c r="D14" i="2"/>
  <c r="E14" i="2"/>
  <c r="F14" i="2"/>
  <c r="G14" i="2"/>
  <c r="I15" i="2"/>
  <c r="B16" i="2"/>
  <c r="I16" i="2" s="1"/>
  <c r="C16" i="2"/>
  <c r="D16" i="2"/>
  <c r="E16" i="2"/>
  <c r="F16" i="2"/>
  <c r="G16" i="2"/>
  <c r="F17" i="2"/>
  <c r="I17" i="2" l="1"/>
  <c r="D12" i="1" l="1"/>
  <c r="E12" i="1"/>
  <c r="D26" i="1"/>
  <c r="E26" i="1"/>
  <c r="I32" i="1"/>
  <c r="I33" i="1"/>
  <c r="I36" i="1"/>
  <c r="I37" i="1"/>
  <c r="I38" i="1" s="1"/>
  <c r="I44" i="1" s="1"/>
  <c r="B38" i="1"/>
  <c r="C38" i="1"/>
  <c r="D38" i="1"/>
  <c r="E38" i="1"/>
  <c r="F38" i="1"/>
  <c r="G38" i="1"/>
  <c r="H38" i="1"/>
  <c r="I40" i="1"/>
  <c r="C41" i="1"/>
  <c r="D41" i="1"/>
  <c r="E41" i="1"/>
  <c r="F41" i="1"/>
  <c r="G41" i="1"/>
  <c r="I41" i="1"/>
  <c r="I42" i="1"/>
  <c r="B43" i="1"/>
  <c r="I43" i="1" s="1"/>
  <c r="C43" i="1"/>
  <c r="D43" i="1"/>
  <c r="E43" i="1"/>
  <c r="E44" i="1" s="1"/>
  <c r="F43" i="1"/>
  <c r="G43" i="1"/>
  <c r="G44" i="1" s="1"/>
  <c r="B44" i="1"/>
  <c r="C44" i="1"/>
  <c r="D44" i="1"/>
  <c r="F44" i="1"/>
  <c r="H44" i="1"/>
  <c r="E64" i="1"/>
  <c r="E91" i="1"/>
  <c r="F91" i="1"/>
  <c r="D96" i="1"/>
  <c r="D116" i="1"/>
  <c r="E116" i="1"/>
  <c r="D126" i="1"/>
  <c r="D142" i="1"/>
  <c r="E142" i="1"/>
  <c r="D146" i="1"/>
  <c r="D147" i="1"/>
  <c r="D148" i="1"/>
  <c r="D149" i="1"/>
  <c r="D150" i="1"/>
  <c r="D151" i="1"/>
  <c r="E151" i="1"/>
  <c r="D172" i="1"/>
  <c r="E172" i="1"/>
  <c r="D61" i="1" l="1"/>
  <c r="D64" i="1" s="1"/>
</calcChain>
</file>

<file path=xl/sharedStrings.xml><?xml version="1.0" encoding="utf-8"?>
<sst xmlns="http://schemas.openxmlformats.org/spreadsheetml/2006/main" count="455" uniqueCount="361">
  <si>
    <t xml:space="preserve">                                                                                                         </t>
  </si>
  <si>
    <t>total</t>
  </si>
  <si>
    <t>Comisiones Bancarias</t>
  </si>
  <si>
    <t xml:space="preserve">Descripción                                                                                   </t>
  </si>
  <si>
    <t>Un detalle de los gastos financieros   al 30 de junio de 2024 y 2023 es como sigue:</t>
  </si>
  <si>
    <t xml:space="preserve">Nota# 47 Gastos Financieros </t>
  </si>
  <si>
    <t>Automoviles y Camiones (piezas retropala y camiones)</t>
  </si>
  <si>
    <t>Servicios Funerarios y Gastos Conexos</t>
  </si>
  <si>
    <t xml:space="preserve">Mant. Y Reparacion de Equipos </t>
  </si>
  <si>
    <t>Otros Inmobiliarios y equipos no Identificados</t>
  </si>
  <si>
    <t>Máquinas-herramientas</t>
  </si>
  <si>
    <t>Conservaciones Reparaciones Menores</t>
  </si>
  <si>
    <t>Seguros de Bienes e Inmuebles</t>
  </si>
  <si>
    <t>Reparacion de Oficinas Municipales</t>
  </si>
  <si>
    <t>Reparación de Palacio Municipal</t>
  </si>
  <si>
    <t>Mant. Y Reparacion de Equipos de Transporte Traccion</t>
  </si>
  <si>
    <t>Organización de Eventos</t>
  </si>
  <si>
    <t>Impresión y Encuadernacion</t>
  </si>
  <si>
    <t>Servicios Tecnicos Profesiones</t>
  </si>
  <si>
    <t>Alquileres de Vehiculos</t>
  </si>
  <si>
    <t>Servicio de telefono, internet y television por cable</t>
  </si>
  <si>
    <t>Viaticos dentro del Pais</t>
  </si>
  <si>
    <t>Un detalle de otros gastos  al  30 de junio 2024 y 2023 es como sigue:</t>
  </si>
  <si>
    <t xml:space="preserve">Nota# 46 Otros gastos </t>
  </si>
  <si>
    <t>Total</t>
  </si>
  <si>
    <t>Maquinaria y Equipos</t>
  </si>
  <si>
    <t>Estructuras</t>
  </si>
  <si>
    <t>Edif. Y Comp.</t>
  </si>
  <si>
    <t>Equipos Mobilirio de Oficina y alojamiento</t>
  </si>
  <si>
    <t>Equipos de Transporte, traccion y elevacion</t>
  </si>
  <si>
    <t xml:space="preserve">Descripción                                                                                  </t>
  </si>
  <si>
    <t>Un detalle de los gastos de depreciación y amortización al  30 de junio de 2024 y 2023 es como sigue:</t>
  </si>
  <si>
    <t xml:space="preserve">Nota# 44 Gastos de depreciación y amortización </t>
  </si>
  <si>
    <t>Combustibles y Lubricantes</t>
  </si>
  <si>
    <t>Productos Plasticos</t>
  </si>
  <si>
    <t>Maquinarias otros equipos herramientas</t>
  </si>
  <si>
    <t>Productos Electricos</t>
  </si>
  <si>
    <t>Utiles de Escritorio oficinas, Informatica y Enseñanza</t>
  </si>
  <si>
    <t>Productos Medicinales consumo humano</t>
  </si>
  <si>
    <t>Productos Agroforestales</t>
  </si>
  <si>
    <t>Productos Cueros, cauchos y Plasticos</t>
  </si>
  <si>
    <t>Materiales para la limpieza</t>
  </si>
  <si>
    <t>Papel de Escritorio</t>
  </si>
  <si>
    <t>Productos Papel, carton e impresos</t>
  </si>
  <si>
    <t>Productos Alimenticios</t>
  </si>
  <si>
    <t>Descripción                                                                                   20x2                 20x1</t>
  </si>
  <si>
    <t>Un detalle de los gastos de suministro y materiales para consumo al  30 de junio de 2024 y 2023 es como sigue:</t>
  </si>
  <si>
    <t>X</t>
  </si>
  <si>
    <t>Nota# 43 Suministro y materiales para consumo</t>
  </si>
  <si>
    <t>Transferencias a Instituciones sin Fines de Lucros</t>
  </si>
  <si>
    <t>Ayudas y Donaciones</t>
  </si>
  <si>
    <t>Un detalle de la cuenta subvenciones y otros pagos por transferencia al 30 de junio de 2024 y 2023 es como sigue:</t>
  </si>
  <si>
    <t>Nota# 42 Subvenciones y otros pagos por transferencias</t>
  </si>
  <si>
    <t>respectivamente.</t>
  </si>
  <si>
    <t>Al 30 de junio y 2024 el /la (Ayuntamiento Municipal las Yayas de Viajama) mantenía 109 y 109 empleados</t>
  </si>
  <si>
    <t xml:space="preserve">como aquellos que ocupan la posicion de directores y subdirectores en adeante, por aproximadamente RDXXX Y RDXXX respectivamente </t>
  </si>
  <si>
    <t>El/la(nombre de la Institución) pagó sueldos y compensaciones al personal directivo,  los cuales se definen,</t>
  </si>
  <si>
    <t>Prestaciones Economicas</t>
  </si>
  <si>
    <t>Dietas a Empleados dentro del Pais</t>
  </si>
  <si>
    <t>Gastos de Representacion</t>
  </si>
  <si>
    <t xml:space="preserve">Vacaciones                                                                                               </t>
  </si>
  <si>
    <t>Jornales</t>
  </si>
  <si>
    <t>Sueldo Personal Temporero</t>
  </si>
  <si>
    <t>Personal Tramite de Pensiones</t>
  </si>
  <si>
    <t xml:space="preserve">Compensación por Resultado (Incentivo)                                                                                       </t>
  </si>
  <si>
    <t xml:space="preserve">Horas extras                                                                                           </t>
  </si>
  <si>
    <t>Riesgo Laboral</t>
  </si>
  <si>
    <t xml:space="preserve">Contribuciones Seguro de pensiones                       </t>
  </si>
  <si>
    <t xml:space="preserve">Contribuciones Seguro de salud                       </t>
  </si>
  <si>
    <t xml:space="preserve">Sueldos fijos                                                                                                </t>
  </si>
  <si>
    <t xml:space="preserve">Descripción                                                                                       </t>
  </si>
  <si>
    <t>Un detalle de las cuentas sueldos, salarios, beneficios a empleados al 30 de junio 2024 y 2023 es como sigue:</t>
  </si>
  <si>
    <t xml:space="preserve"> Nota # 41 Sueldos, Salarios y beneficios a empleados</t>
  </si>
  <si>
    <t>Total de Ingresos</t>
  </si>
  <si>
    <t xml:space="preserve">                                             </t>
  </si>
  <si>
    <t>Recolección desechos sólidos</t>
  </si>
  <si>
    <t>Un detalle del ingreso por los recargos, multas y otros ingresos   al 30 de junio  de 2024 y 2023 es como sigue:</t>
  </si>
  <si>
    <t xml:space="preserve">Nota# 40 Recargos, multas y otros ingresos </t>
  </si>
  <si>
    <t>Donaciones Extraordinaria Inst. del Gobierno Central (Fondo Fideicomiso)</t>
  </si>
  <si>
    <t>Extraordinaria de Capital de la Presidencia (Ck)</t>
  </si>
  <si>
    <t>Extraordinaria de Inst. Descentralizada de capital</t>
  </si>
  <si>
    <t>Extraordinaria de Capital de la Presidencia</t>
  </si>
  <si>
    <t>Transferencias de Capital del Gobierno Central</t>
  </si>
  <si>
    <t>Transferencias Corrientes del Gobierno Central</t>
  </si>
  <si>
    <t>Un detalle de los ingresos por transferencias y donaciones  al 30  de junio 2024 y 2023 es como sigue:</t>
  </si>
  <si>
    <t xml:space="preserve">Nota# 39 Transferencia y donaciones </t>
  </si>
  <si>
    <t>Recoleccion de Desechos Solidos</t>
  </si>
  <si>
    <t>Ingresos por Contraprestacion</t>
  </si>
  <si>
    <t>Un detalle de los ingresos por transacciones con contraprestaciones al 30  de junio de 2024 y 2023 es como sigue:</t>
  </si>
  <si>
    <t>Nota# 38 Ingresos por transacciones con contraprestaciones</t>
  </si>
  <si>
    <t>Impuesto Sobre Registro de Documentos</t>
  </si>
  <si>
    <t>Impuesto Sobre Uso Bienes o Servicios</t>
  </si>
  <si>
    <t>Un detalle de los ingresos por impuestos al 30 junio de 2024 y 2023 es como sigue:</t>
  </si>
  <si>
    <t>Nota# 37 Impuestos</t>
  </si>
  <si>
    <t>Estado de Rendimiento Financiero</t>
  </si>
  <si>
    <t>Capital neto</t>
  </si>
  <si>
    <t>Ajuste patrimonio</t>
  </si>
  <si>
    <t>Resultado acumulado</t>
  </si>
  <si>
    <t>Resultado positivo (Ahorro) negativo (Desahorro)</t>
  </si>
  <si>
    <t>Capital</t>
  </si>
  <si>
    <t xml:space="preserve">Al 30 de junio  de 2024 y 2023, la composición del capital de la Institución es como sigue:  </t>
  </si>
  <si>
    <t>Nota# 36  Activos Netos/Patrimonio</t>
  </si>
  <si>
    <t xml:space="preserve">                                                                                                           </t>
  </si>
  <si>
    <t>Cuentas por pagar a proveedores</t>
  </si>
  <si>
    <t>Un detalle de las cuentas por pagar a corto plazo  al 30 de junio de 2024 y 2023 es como sigue:</t>
  </si>
  <si>
    <t>Nota# 22 Cuentas por pagar a corto plazo</t>
  </si>
  <si>
    <t>Prop. planta y equipos neto (20x2)</t>
  </si>
  <si>
    <t>Saldo al final del periodo</t>
  </si>
  <si>
    <t>Retiros</t>
  </si>
  <si>
    <t>Cargo del periodo</t>
  </si>
  <si>
    <t xml:space="preserve">Dep. Acum. al inicio del periodo  </t>
  </si>
  <si>
    <t>Transferencias</t>
  </si>
  <si>
    <t>Otros</t>
  </si>
  <si>
    <t>Superávit revaluación</t>
  </si>
  <si>
    <t>Adiciones</t>
  </si>
  <si>
    <t>Costos de adquisición  (2023)</t>
  </si>
  <si>
    <t>Const. En Proceso</t>
  </si>
  <si>
    <t>Equipo,Transp y otros</t>
  </si>
  <si>
    <t>Mob. Y equ. de ofic.</t>
  </si>
  <si>
    <t>Maq. Y Equipos</t>
  </si>
  <si>
    <t>Edif. Y comp.</t>
  </si>
  <si>
    <t>Infraestructura</t>
  </si>
  <si>
    <t>Terreno</t>
  </si>
  <si>
    <t>Nota#18 Propiedad planta y equipo</t>
  </si>
  <si>
    <t>Utiles de informatica y oficina</t>
  </si>
  <si>
    <t>Utiles de cocina y comedor</t>
  </si>
  <si>
    <t>Material de limpieza</t>
  </si>
  <si>
    <t>Un detalle de las partidas de inventario al 30 de junio de 2024 y 2023 es como sigue:</t>
  </si>
  <si>
    <t>Nota #11 Inventarios</t>
  </si>
  <si>
    <t xml:space="preserve">                                            </t>
  </si>
  <si>
    <t>Ministerio de Educacion Recigidas de Basuras</t>
  </si>
  <si>
    <t>Un detalle de las cuentas por cobrar al 30 de junio de 2024 y 2023 es como sigue:</t>
  </si>
  <si>
    <t>Nota #10  Cuentas por cobrar a corto plazo</t>
  </si>
  <si>
    <t xml:space="preserve">                                                                                                    </t>
  </si>
  <si>
    <t xml:space="preserve">Cuenta de obra planificacion y desarrollo# Banreservas                                             </t>
  </si>
  <si>
    <t xml:space="preserve">Cuenta de Personal# Banreservas                                            </t>
  </si>
  <si>
    <t xml:space="preserve">Cuenta Inversión# Banreservas                                               </t>
  </si>
  <si>
    <t xml:space="preserve">Cuenta Servicios Municipal# Banreservas                             </t>
  </si>
  <si>
    <t xml:space="preserve">Cuenta Genero y Salud# Banreservas                                     </t>
  </si>
  <si>
    <t xml:space="preserve">Cuenta Receptora# Banreservas                                             </t>
  </si>
  <si>
    <t xml:space="preserve">Descripción                                                                              </t>
  </si>
  <si>
    <t>Un detalle del efectivo y equivalente de efectivo al 30 de junio de 2024 y 2023 es como sigue:</t>
  </si>
  <si>
    <t>Nota #7 Efectivo y equivalentes de efectivo.</t>
  </si>
  <si>
    <t xml:space="preserve">Estado de situación </t>
  </si>
  <si>
    <t>Prop. planta y equipos neto (2024)</t>
  </si>
  <si>
    <t>TOTAL</t>
  </si>
  <si>
    <t>no se tiene una fecha</t>
  </si>
  <si>
    <t>CONSTRUCCION DE UN PARADOR FOTOGRAFICO EN EL CRUCE DE LAS YAYAS DE VIAJAMA</t>
  </si>
  <si>
    <t xml:space="preserve">Esta en transmite el pago del 30% según acuerdo  entre Planificacion y desarrollo </t>
  </si>
  <si>
    <t xml:space="preserve">1,079,163.25 SE EJECUTO EN ENERO-JUNIO 2024   </t>
  </si>
  <si>
    <t>CONSTRUCCION Y EQUIPAMIENTO PARQUE INFANTIL ENEL SECTOR  DE VIETNAM</t>
  </si>
  <si>
    <t>planificacion y desarrollo  30% del restante 50% 3n fecha 08/05/2024 por valor de $1,866,708.90</t>
  </si>
  <si>
    <t>1,045,785.33 EJECUTADO ENERO-JUNIO 2024 2,065,396.31 EJECUTADO 2023</t>
  </si>
  <si>
    <t>CONSTRUCCION Y EQUIPAMIENTO PARQUE SAN JOAQUIN</t>
  </si>
  <si>
    <t>PRESIDENCIA DESEMBOLSO $4,000,000.00 RESTANTE EN FECHA 26/04/2024</t>
  </si>
  <si>
    <t>4,496,494.23 ejecutado en fecha 31/12/2023</t>
  </si>
  <si>
    <t>CONSTRUCCION FUNERARIA MUNICIPAL</t>
  </si>
  <si>
    <t>Observaciones</t>
  </si>
  <si>
    <t>Monto Por Ejecutar</t>
  </si>
  <si>
    <t>Monto Ejecutado</t>
  </si>
  <si>
    <t xml:space="preserve">Total Presupuestado </t>
  </si>
  <si>
    <t>Fecha estimada de Terminación de Obra</t>
  </si>
  <si>
    <t>Fecha de Inicio de Obra</t>
  </si>
  <si>
    <t>Detalles</t>
  </si>
  <si>
    <t>Fecha:</t>
  </si>
  <si>
    <t>Capítulo:</t>
  </si>
  <si>
    <t>AYUNTAMIENTO LAS YAYAS DE VIAJAMA AZUA</t>
  </si>
  <si>
    <t>Institución:</t>
  </si>
  <si>
    <t>VALOR RD$</t>
  </si>
  <si>
    <t>Formulario para Obras en Proceso (Proyectos de Inversión)</t>
  </si>
  <si>
    <t>Dirección General de Contabilidad Gubernamental</t>
  </si>
  <si>
    <t>TOTAL GENERAL</t>
  </si>
  <si>
    <t>JUNIO</t>
  </si>
  <si>
    <t>MAYO</t>
  </si>
  <si>
    <t>ABRIL</t>
  </si>
  <si>
    <t>MARZO</t>
  </si>
  <si>
    <t>FEBRERO</t>
  </si>
  <si>
    <t>ENERO</t>
  </si>
  <si>
    <t>DICIEMBRE</t>
  </si>
  <si>
    <t>NOVIEMBRE</t>
  </si>
  <si>
    <t>OCTUBRE</t>
  </si>
  <si>
    <t>SEPTIEMBRE</t>
  </si>
  <si>
    <t>AGOSTO</t>
  </si>
  <si>
    <t>JULIO</t>
  </si>
  <si>
    <t xml:space="preserve">MARZO </t>
  </si>
  <si>
    <t>FEBERO</t>
  </si>
  <si>
    <t>VALOR</t>
  </si>
  <si>
    <t>MUNICIPIO DE LAS YAYAS DE VIAJAMA AZUA</t>
  </si>
  <si>
    <t>BASURAS EN LAS ESCUELAS</t>
  </si>
  <si>
    <t xml:space="preserve">CUENTAS POR COBRAR AL MINISTERIO DE EDUCACION POR EL COBRO DE RECOGIDAS </t>
  </si>
  <si>
    <t>TOTAL SERVICIOS</t>
  </si>
  <si>
    <t>COLMADO HERMANOS MENDEZ</t>
  </si>
  <si>
    <t>COLMADO EL RINCON</t>
  </si>
  <si>
    <t>WIMEZA ELECTRONIC</t>
  </si>
  <si>
    <t>COMEDOR PURA LEÑA</t>
  </si>
  <si>
    <t>RETROPALA DE REPUESTOS</t>
  </si>
  <si>
    <t xml:space="preserve">COLMADO ARIEL </t>
  </si>
  <si>
    <t>CARMEN NELIA RAMIREZ VELOZ</t>
  </si>
  <si>
    <t>LAVADERO EL  PARQUE</t>
  </si>
  <si>
    <t>B0100000049</t>
  </si>
  <si>
    <t>AGROQUIMICA AGRO-VET. E SRL</t>
  </si>
  <si>
    <t>RM1337LV-PF</t>
  </si>
  <si>
    <t>AUTOCAMIONES DEL CIBAO (CARLOS GUZMAN ACOSTA)</t>
  </si>
  <si>
    <t>REPUESTOS AMARDY</t>
  </si>
  <si>
    <t>COLMADO LA FUERZA</t>
  </si>
  <si>
    <t>COLMADO MARIO ESPERANZA</t>
  </si>
  <si>
    <t>COLMADO LAS YAYAS</t>
  </si>
  <si>
    <t>FARMACIO M&amp;B</t>
  </si>
  <si>
    <t>FERRETERIA MARIO</t>
  </si>
  <si>
    <t>B1500000619</t>
  </si>
  <si>
    <t xml:space="preserve">REPUESTOS LA SOLUCION (NORBERTO </t>
  </si>
  <si>
    <t>JUAN BAUTISTA (ALQUILER DE UN CAMION)</t>
  </si>
  <si>
    <t>FUNERARIA UNIVERSAL</t>
  </si>
  <si>
    <t>FUNERARIA RAMON BEGNINO</t>
  </si>
  <si>
    <t>REPUESTOS ADONIS</t>
  </si>
  <si>
    <t>REPUESTOS MAXIMO</t>
  </si>
  <si>
    <t>B0100019828</t>
  </si>
  <si>
    <t>COMPAÑÍA SERVICIOS MULTIPLES COMSERMU</t>
  </si>
  <si>
    <t>REPUESTOS JAVIER</t>
  </si>
  <si>
    <t>B0100001419</t>
  </si>
  <si>
    <t>FERRETERIA DEL CAMPO Y EL PUEBLO</t>
  </si>
  <si>
    <t>FACTURA</t>
  </si>
  <si>
    <t>SUPLIDOR</t>
  </si>
  <si>
    <t>Cuentas por Pagar</t>
  </si>
  <si>
    <t xml:space="preserve">NOTA  EXPLICATORIA </t>
  </si>
  <si>
    <t>Total Balance Conciliado al  30/06/2022</t>
  </si>
  <si>
    <t>TOTAL INVENTARIO</t>
  </si>
  <si>
    <t>TOTAL UTILES DE COCINA</t>
  </si>
  <si>
    <t xml:space="preserve">COPAS PARA AGUA </t>
  </si>
  <si>
    <t>TERMO BOMBA</t>
  </si>
  <si>
    <t>UTILES DE COCINA</t>
  </si>
  <si>
    <r>
      <rPr>
        <b/>
        <sz val="12"/>
        <color theme="1"/>
        <rFont val="Calibri"/>
        <family val="2"/>
        <scheme val="minor"/>
      </rPr>
      <t>TOTAL MATERIAL DE LIMPIEZA</t>
    </r>
    <r>
      <rPr>
        <sz val="12"/>
        <color theme="1"/>
        <rFont val="Calibri"/>
        <family val="2"/>
        <scheme val="minor"/>
      </rPr>
      <t xml:space="preserve"> </t>
    </r>
  </si>
  <si>
    <t>17 UNIDADES</t>
  </si>
  <si>
    <t>PAPEL DE BAÑO</t>
  </si>
  <si>
    <t>1 PAQUETE</t>
  </si>
  <si>
    <t>SERVILLETAS</t>
  </si>
  <si>
    <t>ESCOBILLON</t>
  </si>
  <si>
    <t>SUAPER</t>
  </si>
  <si>
    <t>3 BOLAS</t>
  </si>
  <si>
    <t>JABON LIMPIOL</t>
  </si>
  <si>
    <t>1 GALON</t>
  </si>
  <si>
    <t>MISTOLIN</t>
  </si>
  <si>
    <r>
      <rPr>
        <b/>
        <sz val="12"/>
        <color theme="1"/>
        <rFont val="Calibri"/>
        <family val="2"/>
        <scheme val="minor"/>
      </rPr>
      <t>MATERIAL DE LIMPIEZA</t>
    </r>
    <r>
      <rPr>
        <sz val="12"/>
        <color theme="1"/>
        <rFont val="Calibri"/>
        <family val="2"/>
        <scheme val="minor"/>
      </rPr>
      <t xml:space="preserve"> </t>
    </r>
  </si>
  <si>
    <t>TOTAL UTILES DE ESCRITORIO INFORMATICAY OFICINA</t>
  </si>
  <si>
    <t>PAPEL SUMADORA UNIDADES</t>
  </si>
  <si>
    <t xml:space="preserve">12 UNIDADES </t>
  </si>
  <si>
    <t>FORDER CARPETA COLGANTE 8.5X11</t>
  </si>
  <si>
    <t>FORDER 8.5X11</t>
  </si>
  <si>
    <t>FORDER 8.5X14</t>
  </si>
  <si>
    <t>RESMA DE PAPEL 8.5 X14</t>
  </si>
  <si>
    <t>RESMA DE PAPEL 8.5 X11</t>
  </si>
  <si>
    <t>UTILES DE ESCRITORIO INFORMATICA Y OFICINA</t>
  </si>
  <si>
    <t>COSTO UNITARIO</t>
  </si>
  <si>
    <t>EXISTENCIA</t>
  </si>
  <si>
    <t>DETALLES</t>
  </si>
  <si>
    <t>Un detalle de las partidas de inventario al 30 de junio 2024  es como sigue:</t>
  </si>
  <si>
    <t xml:space="preserve"> </t>
  </si>
  <si>
    <t>Total material de limpieza</t>
  </si>
  <si>
    <t>1galon jumbo</t>
  </si>
  <si>
    <t xml:space="preserve"> mistolin</t>
  </si>
  <si>
    <t>2 bolas</t>
  </si>
  <si>
    <t>jabon limpiol</t>
  </si>
  <si>
    <t>5 libras</t>
  </si>
  <si>
    <t xml:space="preserve">ace </t>
  </si>
  <si>
    <t>20 libras</t>
  </si>
  <si>
    <t xml:space="preserve">1 galon </t>
  </si>
  <si>
    <t>mistolin</t>
  </si>
  <si>
    <t>cloro</t>
  </si>
  <si>
    <t>1 paquete</t>
  </si>
  <si>
    <t>servilletas</t>
  </si>
  <si>
    <t>58 unidades</t>
  </si>
  <si>
    <t>papel de baño</t>
  </si>
  <si>
    <t>Total utiles de escritorio,informatica y oficina</t>
  </si>
  <si>
    <t>2cajas</t>
  </si>
  <si>
    <t>boligrafos</t>
  </si>
  <si>
    <t>3cajas</t>
  </si>
  <si>
    <t xml:space="preserve">lapiz de carbon </t>
  </si>
  <si>
    <t>3 unidades</t>
  </si>
  <si>
    <t>corrector</t>
  </si>
  <si>
    <t>10 sobres</t>
  </si>
  <si>
    <t>sobre manila 8 1/2 x14</t>
  </si>
  <si>
    <t>2 resma</t>
  </si>
  <si>
    <t>hojas en blanco 11/14</t>
  </si>
  <si>
    <t>1 resma</t>
  </si>
  <si>
    <t>1resma</t>
  </si>
  <si>
    <t>hojas en blanco 8 1/2x14</t>
  </si>
  <si>
    <t>13 resma</t>
  </si>
  <si>
    <t>hoja en blanco 8 1/2x11</t>
  </si>
  <si>
    <t>4 rollos</t>
  </si>
  <si>
    <t>papel sumadora</t>
  </si>
  <si>
    <t>existencia</t>
  </si>
  <si>
    <t>salida</t>
  </si>
  <si>
    <t>Balance inicial</t>
  </si>
  <si>
    <t>Valor Total</t>
  </si>
  <si>
    <t>Precio Unitario</t>
  </si>
  <si>
    <t>cantidad en existencia</t>
  </si>
  <si>
    <t>cantidad salida</t>
  </si>
  <si>
    <t>Cantidad entrada</t>
  </si>
  <si>
    <t>Utiles de Escritorio, Informatica y Oficina</t>
  </si>
  <si>
    <t>INVENTARIO DE BIENES DE CONSUMO,AYUNTAMIENTO MUNICIPAL  LAS YAYAS DE VIAJAMA, AZUA,REP. DOM</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</si>
  <si>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</si>
  <si>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</si>
  <si>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</si>
  <si>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t>La amortización se calcula sobre el monto depreciable, que corresponde al costo de un activo menos su valor residual.</t>
  </si>
  <si>
    <t xml:space="preserve">Amortización </t>
  </si>
  <si>
    <t>Los desembolsos posteriores son capitalizados solo cuando aumentan los beneficios económicos futuros incorporados en el activo específico relacionado con dichos desembolsos.</t>
  </si>
  <si>
    <t xml:space="preserve">Desembolsos posteriores </t>
  </si>
  <si>
    <t>Los métodos de depreciación, las vidas útiles y los valores residuales son revisados anualmente y se ajustan si es necesario.</t>
  </si>
  <si>
    <t xml:space="preserve"> Tipo de Activo             Mobiliarios y equipos    </t>
  </si>
  <si>
    <t xml:space="preserve"> Años de                       Vida Útil                                                  4-10</t>
  </si>
  <si>
    <t>El estimado de vidas útiles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</si>
  <si>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</si>
  <si>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</si>
  <si>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</si>
  <si>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</si>
  <si>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t>Los desembolsos posteriores se capitalizan solo si es probable que El Ayuntamiento Municipal las Yayas de Viajama Azua, reciba los beneficios económicos futuros asociados con los costos. Las reparaciones y mantenimientos continuos se registran como gastos en resultados cuando se incurren.</t>
  </si>
  <si>
    <t xml:space="preserve"> Costos posteriores</t>
  </si>
  <si>
    <t>Cualquier ganancia o pérdida procedente de la disposición de un elemento de mobiliarios y equipos (calculada como la diferencia entre el valor obtenido de la disposición y el valor en libros del activo) se reconoce en resultados.</t>
  </si>
  <si>
    <t>Si partes significativas de un elemento de mobiliarios y equipos tiene vida útil diferente, se contabiliza como elementos separados de mobiliarios y equipos.</t>
  </si>
  <si>
    <t>Las partidas de mobiliarios y equipos son medidas al costo de adquisición menos la depreciación acumulada y pérdidas por deterioro.</t>
  </si>
  <si>
    <t xml:space="preserve">Reconocimiento y medición </t>
  </si>
  <si>
    <t>Propiedad, mobiliario y equipos</t>
  </si>
  <si>
    <t xml:space="preserve">Los pasivos son dados de baja cuando los compromisos son saldados o expira el compromiso. </t>
  </si>
  <si>
    <t>Los pasivos son reconocidos cuando se ha recibido el bien o servicio que los genera, independientemente del momento en el que se realiza el pago.</t>
  </si>
  <si>
    <t xml:space="preserve">Cuentas por cobrar y por pagar </t>
  </si>
  <si>
    <t>Indicar si la medición es al menor entre el costo y el valor neto de realización y que método de valuación utiliza.</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</si>
  <si>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</si>
  <si>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</si>
  <si>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</si>
  <si>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</si>
  <si>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Nota #5 Base de medición</t>
  </si>
  <si>
    <t>El Ayuntamiento Municipal las Yayas de Viajama reconoce las transferencias entre los niveles de la jerarquía del valor razonable al final del periodo sobre el que se informa durante el que ocurrió el cambio.</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</si>
  <si>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</si>
  <si>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</si>
  <si>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</si>
  <si>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</si>
  <si>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</si>
  <si>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</si>
  <si>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t>Cuando se mide el valor razonable de un activo o pasivo, El Ayuntamiento Municipal las Yayas de Viajama de Azua utiliza siempre que sea posible, precios cotizados en un mercado activo.</t>
  </si>
  <si>
    <t>La entidad cuenta con un marco de control establecido en relación con el cálculo de los valores razonables y tiene la responsabilidad general por la supervisión de todas las mediciones significativas de este, incluyendo los de Niveles 3.</t>
  </si>
  <si>
    <t>Medicion de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</si>
  <si>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</si>
  <si>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</si>
  <si>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</si>
  <si>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</si>
  <si>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</si>
  <si>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 xml:space="preserve">La emisión y aprobación final de los Estados Financieros debe ser autorizada por el funcionario de más alto nivel </t>
  </si>
  <si>
    <t>El presupuesto se aprueba según la base contable    de efectivo siguiendo una clasificación de pago por funciones. El presupuesto aprobado cubre el periodo fiscal que va desde el 1ro.,  de enero hasta el 30 de Junio 2024  y es incluido como información suplementaria en los Estados Financieros y sus Notas.</t>
  </si>
  <si>
    <t>El Ayuntamiento Municipal las Yayas de Viajama de Azua presenta su presupuesto aprobado según la base contable de efectivo y los Estados Financieros sobre  la base de acumulación (o devengo) conforme a las estipulaciones d las NICESP 24 “Presentación d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</si>
  <si>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</si>
  <si>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</si>
  <si>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Lic. Lidia Yrene Carrasco Medrano                                                                      Contadora</t>
  </si>
  <si>
    <t>Adonias Pereyra Pereyra                                                                                       Contralor</t>
  </si>
  <si>
    <t>Franklin Castillo                                                                                                  Tesorero</t>
  </si>
  <si>
    <t>Jorge Siranthony Diaz Javiel                                                                         Vice-Alcalde</t>
  </si>
  <si>
    <t>Carmen Nelia Ramirez Veloz                                                                             Alcaldesa</t>
  </si>
  <si>
    <t>Nombre                                                                                                                 Cargo</t>
  </si>
  <si>
    <t>Al 30 de Junio 2024, los principales funcionarios del Ayuntamiento son los siguientes:</t>
  </si>
  <si>
    <t xml:space="preserve">El ayuntamiento Municipal las Yayas de Viajama de Azua ,la ley 176-07 La presente ley tiene por objeto, normar la organización,  competencia, funciones y recursos de los ayuntamientos de 1os municipios y del Distrito Nacional, asegurándoles que puedan ejercer, dentro del marco de la autonomía que los caracteriza, las competencias, atribuciones y 1os servicios que les son inherentes; promover el desarrollo y la integración de su territorio, el mejoramiento sociocultural de sus habitantes y la participación efectiva de las comunidades en el manejo de 1os asuntos públicos locales, a 1os fines de obtener como resultado mejorar la calidad de vida, preservando el medio ambiente, 10s patrimonios históricos y culturales, así como la protección de 1os espacios de dominio público.  </t>
  </si>
  <si>
    <t>Nota #1 Entidad económica</t>
  </si>
  <si>
    <t>NOTA A LOS ESTADOS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</si>
</sst>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 _€_-;\-* #.##0.00\ _€_-;_-* &quot;-&quot;??\ _€_-;_-@_-"/>
    <numFmt numFmtId="165" formatCode="_-* #,##0.0\ _€_-;\-* #,##0.0\ _€_-;_-* &quot;-&quot;??\ _€_-;_-@_-"/>
    <numFmt numFmtId="166" formatCode="_-* #,##0.00_-;\-* #,##0.00_-;_-* &quot;-&quot;??_-;_-@_-"/>
    <numFmt numFmtId="167" formatCode="_-* #,##0.00\ _€_-;\-* #,##0.00\ _€_-;_-* &quot;-&quot;??\ _€_-;_-@_-"/>
    <numFmt numFmtId="168" formatCode="#,##0.0"/>
  </numFmts>
  <fonts count="45" x14ac:knownFonts="1">
    <font>
      <sz val="11"/>
      <color theme="1"/>
      <name val="Calibri"/>
      <family val="2"/>
      <scheme val="minor"/>
    </font>
    <font>
      <sz val="11"/>
      <color theme="1"/>
      <name val="Calibri"/>
      <family val="2"/>
      <scheme val="minor"/>
    </font>
    <font>
      <sz val="12"/>
      <color theme="1"/>
      <name val="Calibri"/>
      <family val="2"/>
      <scheme val="minor"/>
    </font>
    <font>
      <sz val="9"/>
      <color theme="1"/>
      <name val="Calibri"/>
      <family val="2"/>
      <scheme val="minor"/>
    </font>
    <font>
      <b/>
      <u val="doubleAccounting"/>
      <sz val="9"/>
      <color theme="1"/>
      <name val="Calibri"/>
      <family val="2"/>
      <scheme val="minor"/>
    </font>
    <font>
      <u val="singleAccounting"/>
      <sz val="9"/>
      <color theme="1"/>
      <name val="Calibri"/>
      <family val="2"/>
      <scheme val="minor"/>
    </font>
    <font>
      <b/>
      <sz val="9"/>
      <color theme="1"/>
      <name val="Calibri"/>
      <family val="2"/>
      <scheme val="minor"/>
    </font>
    <font>
      <sz val="12"/>
      <color theme="1"/>
      <name val="Bahnschrift SemiBold SemiConden"/>
      <family val="2"/>
    </font>
    <font>
      <sz val="9"/>
      <color theme="1"/>
      <name val="Bahnschrift SemiBold SemiConden"/>
      <family val="2"/>
    </font>
    <font>
      <u val="doubleAccounting"/>
      <sz val="9"/>
      <color theme="1"/>
      <name val="Calibri"/>
      <family val="2"/>
      <scheme val="minor"/>
    </font>
    <font>
      <b/>
      <sz val="9"/>
      <name val="Calibri"/>
      <family val="2"/>
      <scheme val="minor"/>
    </font>
    <font>
      <b/>
      <sz val="12"/>
      <color theme="1"/>
      <name val="Calibri"/>
      <family val="2"/>
      <scheme val="minor"/>
    </font>
    <font>
      <b/>
      <sz val="12"/>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8"/>
      <color theme="1"/>
      <name val="Calibri"/>
      <family val="2"/>
      <scheme val="minor"/>
    </font>
    <font>
      <sz val="10"/>
      <name val="Arial"/>
      <family val="2"/>
    </font>
    <font>
      <b/>
      <sz val="8"/>
      <name val="Times New Roman"/>
      <family val="1"/>
    </font>
    <font>
      <sz val="8"/>
      <name val="Times New Roman"/>
      <family val="1"/>
    </font>
    <font>
      <sz val="8"/>
      <color indexed="8"/>
      <name val="Times New Roman"/>
      <family val="1"/>
    </font>
    <font>
      <b/>
      <sz val="8"/>
      <color theme="1"/>
      <name val="Times New Roman"/>
      <family val="1"/>
    </font>
    <font>
      <sz val="8"/>
      <color theme="1"/>
      <name val="Times New Roman"/>
      <family val="1"/>
    </font>
    <font>
      <b/>
      <sz val="16"/>
      <color theme="1"/>
      <name val="Calibri"/>
      <family val="2"/>
      <scheme val="minor"/>
    </font>
    <font>
      <b/>
      <u val="doubleAccounting"/>
      <sz val="16"/>
      <color theme="1"/>
      <name val="Calibri"/>
      <family val="2"/>
      <scheme val="minor"/>
    </font>
    <font>
      <b/>
      <u val="singleAccounting"/>
      <sz val="14"/>
      <color theme="1"/>
      <name val="Calibri"/>
      <family val="2"/>
      <scheme val="minor"/>
    </font>
    <font>
      <b/>
      <u val="doubleAccounting"/>
      <sz val="14"/>
      <color theme="1"/>
      <name val="Calibri"/>
      <family val="2"/>
      <scheme val="minor"/>
    </font>
    <font>
      <b/>
      <u val="doubleAccounting"/>
      <sz val="11"/>
      <color theme="1"/>
      <name val="Calibri"/>
      <family val="2"/>
      <scheme val="minor"/>
    </font>
    <font>
      <sz val="10"/>
      <color theme="1"/>
      <name val="Times New Roman"/>
      <family val="1"/>
    </font>
    <font>
      <b/>
      <u val="double"/>
      <sz val="10"/>
      <color theme="1"/>
      <name val="Times New Roman"/>
      <family val="1"/>
    </font>
    <font>
      <b/>
      <u val="singleAccounting"/>
      <sz val="10"/>
      <color theme="1"/>
      <name val="Times New Roman"/>
      <family val="1"/>
    </font>
    <font>
      <b/>
      <sz val="10"/>
      <color theme="1"/>
      <name val="Times New Roman"/>
      <family val="1"/>
    </font>
    <font>
      <b/>
      <sz val="10"/>
      <name val="Times New Roman"/>
      <family val="1"/>
    </font>
    <font>
      <b/>
      <u val="doubleAccounting"/>
      <sz val="12"/>
      <color theme="1"/>
      <name val="Times New Roman"/>
      <family val="1"/>
    </font>
    <font>
      <b/>
      <sz val="11"/>
      <color theme="1"/>
      <name val="Times New Roman"/>
      <family val="1"/>
    </font>
    <font>
      <sz val="12"/>
      <color theme="1"/>
      <name val="Times New Roman"/>
      <family val="1"/>
    </font>
    <font>
      <b/>
      <sz val="12"/>
      <color theme="1"/>
      <name val="Times New Roman"/>
      <family val="1"/>
    </font>
    <font>
      <sz val="12"/>
      <color theme="1"/>
      <name val="Calibri"/>
      <family val="2"/>
    </font>
    <font>
      <b/>
      <sz val="12"/>
      <color theme="1"/>
      <name val="Calibri"/>
      <family val="2"/>
    </font>
    <font>
      <b/>
      <sz val="11"/>
      <name val="Calibri"/>
      <family val="2"/>
      <scheme val="minor"/>
    </font>
    <font>
      <sz val="9"/>
      <color rgb="FF000000"/>
      <name val="Times New Roman"/>
      <family val="1"/>
    </font>
    <font>
      <b/>
      <i/>
      <sz val="9"/>
      <color theme="1"/>
      <name val="Times New Roman"/>
      <family val="1"/>
    </font>
    <font>
      <sz val="9"/>
      <color theme="1"/>
      <name val="Times New Roman"/>
      <family val="1"/>
    </font>
    <font>
      <b/>
      <sz val="9"/>
      <color theme="1"/>
      <name val="Times New Roman"/>
      <family val="1"/>
    </font>
    <font>
      <sz val="9"/>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bgColor indexed="64"/>
      </patternFill>
    </fill>
    <fill>
      <patternFill patternType="solid">
        <fgColor theme="5" tint="0.59999389629810485"/>
        <bgColor indexed="64"/>
      </patternFill>
    </fill>
    <fill>
      <patternFill patternType="solid">
        <fgColor theme="2"/>
        <bgColor indexed="64"/>
      </patternFill>
    </fill>
    <fill>
      <patternFill patternType="solid">
        <fgColor theme="4" tint="0.39997558519241921"/>
        <bgColor indexed="64"/>
      </patternFill>
    </fill>
  </fills>
  <borders count="6">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3" fontId="17" fillId="0" borderId="0" applyFont="0" applyFill="0" applyBorder="0" applyAlignment="0" applyProtection="0"/>
    <xf numFmtId="0" fontId="17" fillId="0" borderId="0"/>
    <xf numFmtId="166"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cellStyleXfs>
  <cellXfs count="162">
    <xf numFmtId="0" fontId="0" fillId="0" borderId="0" xfId="0"/>
    <xf numFmtId="0" fontId="2" fillId="0" borderId="0" xfId="0" applyFont="1" applyFill="1"/>
    <xf numFmtId="0" fontId="3" fillId="0" borderId="0" xfId="0" applyFont="1" applyFill="1"/>
    <xf numFmtId="0" fontId="3" fillId="0" borderId="0" xfId="0" applyFont="1" applyFill="1" applyAlignment="1">
      <alignment horizontal="right"/>
    </xf>
    <xf numFmtId="43" fontId="4" fillId="0" borderId="0" xfId="1" applyFont="1" applyFill="1" applyAlignment="1">
      <alignment horizontal="right"/>
    </xf>
    <xf numFmtId="43" fontId="5" fillId="0" borderId="0" xfId="1" applyFont="1" applyFill="1" applyAlignment="1">
      <alignment horizontal="right"/>
    </xf>
    <xf numFmtId="0" fontId="6" fillId="0" borderId="0" xfId="0" applyFont="1" applyFill="1" applyAlignment="1">
      <alignment horizontal="center"/>
    </xf>
    <xf numFmtId="43" fontId="3" fillId="0" borderId="0" xfId="1" applyFont="1" applyFill="1" applyAlignment="1">
      <alignment horizontal="right"/>
    </xf>
    <xf numFmtId="0" fontId="6" fillId="0" borderId="0" xfId="0" applyFont="1" applyFill="1"/>
    <xf numFmtId="43" fontId="3" fillId="0" borderId="0" xfId="0" applyNumberFormat="1" applyFont="1" applyFill="1"/>
    <xf numFmtId="0" fontId="7" fillId="0" borderId="0" xfId="0" applyFont="1" applyFill="1"/>
    <xf numFmtId="0" fontId="8" fillId="0" borderId="0" xfId="0" applyFont="1" applyFill="1"/>
    <xf numFmtId="43" fontId="3" fillId="0" borderId="0" xfId="1" applyFont="1" applyFill="1"/>
    <xf numFmtId="0" fontId="3" fillId="0" borderId="0" xfId="0" applyFont="1" applyFill="1" applyAlignment="1">
      <alignment horizontal="left" wrapText="1"/>
    </xf>
    <xf numFmtId="43" fontId="3" fillId="0" borderId="0" xfId="1" applyFont="1" applyFill="1" applyBorder="1" applyAlignment="1">
      <alignment horizontal="right"/>
    </xf>
    <xf numFmtId="0" fontId="3" fillId="0" borderId="0" xfId="0" applyFont="1" applyFill="1" applyAlignment="1">
      <alignment horizontal="left"/>
    </xf>
    <xf numFmtId="43" fontId="4" fillId="0" borderId="0" xfId="1" applyFont="1" applyFill="1"/>
    <xf numFmtId="43" fontId="6" fillId="0" borderId="0" xfId="1" applyFont="1" applyFill="1" applyAlignment="1">
      <alignment horizontal="right"/>
    </xf>
    <xf numFmtId="43" fontId="4" fillId="0" borderId="0" xfId="1" applyFont="1" applyFill="1" applyBorder="1" applyAlignment="1">
      <alignment horizontal="right"/>
    </xf>
    <xf numFmtId="43" fontId="5" fillId="0" borderId="0" xfId="1" applyFont="1" applyFill="1"/>
    <xf numFmtId="43" fontId="5" fillId="0" borderId="0" xfId="1" applyFont="1" applyFill="1" applyBorder="1" applyAlignment="1">
      <alignment horizontal="right"/>
    </xf>
    <xf numFmtId="43" fontId="9" fillId="0" borderId="0" xfId="1" applyFont="1" applyFill="1" applyBorder="1" applyAlignment="1">
      <alignment horizontal="right"/>
    </xf>
    <xf numFmtId="43" fontId="4" fillId="0" borderId="1" xfId="1" applyFont="1" applyFill="1" applyBorder="1" applyAlignment="1">
      <alignment horizontal="right"/>
    </xf>
    <xf numFmtId="0" fontId="10" fillId="0" borderId="0" xfId="0" applyFont="1" applyFill="1"/>
    <xf numFmtId="0" fontId="3" fillId="0" borderId="1" xfId="0" applyFont="1" applyFill="1" applyBorder="1" applyAlignment="1">
      <alignment horizontal="right"/>
    </xf>
    <xf numFmtId="164" fontId="2" fillId="0" borderId="0" xfId="0" applyNumberFormat="1" applyFont="1" applyFill="1"/>
    <xf numFmtId="43" fontId="6" fillId="0" borderId="1" xfId="1" applyFont="1" applyFill="1" applyBorder="1"/>
    <xf numFmtId="0" fontId="6" fillId="0" borderId="0" xfId="0" applyFont="1" applyFill="1" applyAlignment="1">
      <alignment wrapText="1"/>
    </xf>
    <xf numFmtId="43" fontId="6" fillId="0" borderId="0" xfId="1" applyFont="1" applyFill="1"/>
    <xf numFmtId="0" fontId="3" fillId="0" borderId="0" xfId="0" applyFont="1" applyFill="1" applyAlignment="1">
      <alignment wrapText="1"/>
    </xf>
    <xf numFmtId="165" fontId="3" fillId="0" borderId="0" xfId="1" applyNumberFormat="1" applyFont="1" applyFill="1"/>
    <xf numFmtId="43" fontId="3" fillId="0" borderId="0" xfId="1" applyFont="1" applyFill="1" applyAlignment="1"/>
    <xf numFmtId="0" fontId="6" fillId="0" borderId="0" xfId="0" applyFont="1" applyFill="1" applyAlignment="1">
      <alignment horizontal="left" wrapText="1"/>
    </xf>
    <xf numFmtId="43" fontId="4" fillId="0" borderId="1" xfId="0" applyNumberFormat="1" applyFont="1" applyFill="1" applyBorder="1" applyAlignment="1">
      <alignment horizontal="right"/>
    </xf>
    <xf numFmtId="0" fontId="11" fillId="0" borderId="0" xfId="0" applyFont="1" applyFill="1"/>
    <xf numFmtId="0" fontId="12" fillId="0" borderId="0" xfId="0" applyFont="1" applyFill="1"/>
    <xf numFmtId="0" fontId="13" fillId="0" borderId="0" xfId="0" applyFont="1"/>
    <xf numFmtId="0" fontId="13" fillId="0" borderId="0" xfId="0" applyFont="1" applyFill="1"/>
    <xf numFmtId="43" fontId="13" fillId="0" borderId="0" xfId="1" applyFont="1" applyFill="1"/>
    <xf numFmtId="164" fontId="13" fillId="0" borderId="0" xfId="0" applyNumberFormat="1" applyFont="1" applyFill="1"/>
    <xf numFmtId="43" fontId="14" fillId="0" borderId="1" xfId="1" applyFont="1" applyFill="1" applyBorder="1"/>
    <xf numFmtId="0" fontId="14" fillId="0" borderId="0" xfId="0" applyFont="1" applyFill="1" applyAlignment="1">
      <alignment wrapText="1"/>
    </xf>
    <xf numFmtId="43" fontId="14" fillId="0" borderId="0" xfId="1" applyFont="1" applyFill="1"/>
    <xf numFmtId="0" fontId="13" fillId="0" borderId="0" xfId="0" applyFont="1" applyFill="1" applyAlignment="1">
      <alignment wrapText="1"/>
    </xf>
    <xf numFmtId="165" fontId="13" fillId="0" borderId="0" xfId="1" applyNumberFormat="1" applyFont="1" applyFill="1"/>
    <xf numFmtId="43" fontId="13" fillId="0" borderId="0" xfId="1" applyFont="1" applyFill="1" applyAlignment="1"/>
    <xf numFmtId="0" fontId="14" fillId="0" borderId="0" xfId="0" applyFont="1" applyFill="1" applyAlignment="1">
      <alignment horizontal="center"/>
    </xf>
    <xf numFmtId="0" fontId="14" fillId="0" borderId="0" xfId="0" applyFont="1" applyFill="1" applyAlignment="1">
      <alignment horizontal="center" wrapText="1"/>
    </xf>
    <xf numFmtId="0" fontId="14" fillId="0" borderId="0" xfId="0" applyFont="1" applyFill="1" applyAlignment="1">
      <alignment horizontal="left" wrapText="1"/>
    </xf>
    <xf numFmtId="0" fontId="14" fillId="0" borderId="0" xfId="0" applyFont="1" applyFill="1"/>
    <xf numFmtId="0" fontId="16" fillId="0" borderId="0" xfId="0" applyFont="1"/>
    <xf numFmtId="39" fontId="18" fillId="2" borderId="2" xfId="2" applyNumberFormat="1" applyFont="1" applyFill="1" applyBorder="1" applyProtection="1">
      <protection locked="0"/>
    </xf>
    <xf numFmtId="39" fontId="18" fillId="2" borderId="2" xfId="2" applyNumberFormat="1" applyFont="1" applyFill="1" applyBorder="1" applyAlignment="1" applyProtection="1">
      <alignment horizontal="right"/>
      <protection locked="0"/>
    </xf>
    <xf numFmtId="39" fontId="18" fillId="2" borderId="2" xfId="2" applyNumberFormat="1" applyFont="1" applyFill="1" applyBorder="1" applyAlignment="1" applyProtection="1">
      <alignment horizontal="right"/>
    </xf>
    <xf numFmtId="0" fontId="18" fillId="2" borderId="2" xfId="3" applyFont="1" applyFill="1" applyBorder="1" applyAlignment="1" applyProtection="1">
      <alignment horizontal="center"/>
      <protection locked="0"/>
    </xf>
    <xf numFmtId="43" fontId="19" fillId="0" borderId="2" xfId="2" applyFont="1" applyBorder="1" applyAlignment="1">
      <alignment wrapText="1"/>
    </xf>
    <xf numFmtId="43" fontId="19" fillId="0" borderId="2" xfId="2" applyFont="1" applyBorder="1" applyAlignment="1" applyProtection="1">
      <alignment wrapText="1"/>
      <protection locked="0"/>
    </xf>
    <xf numFmtId="0" fontId="19" fillId="0" borderId="2" xfId="3" applyFont="1" applyBorder="1" applyAlignment="1" applyProtection="1">
      <alignment wrapText="1"/>
      <protection locked="0"/>
    </xf>
    <xf numFmtId="14" fontId="19" fillId="0" borderId="2" xfId="3" applyNumberFormat="1" applyFont="1" applyBorder="1" applyAlignment="1" applyProtection="1">
      <alignment wrapText="1"/>
      <protection locked="0"/>
    </xf>
    <xf numFmtId="43" fontId="20" fillId="0" borderId="2" xfId="2" applyFont="1" applyBorder="1" applyAlignment="1">
      <alignment wrapText="1"/>
    </xf>
    <xf numFmtId="166" fontId="19" fillId="0" borderId="2" xfId="4" applyFont="1" applyBorder="1" applyAlignment="1" applyProtection="1">
      <alignment wrapText="1"/>
      <protection locked="0"/>
    </xf>
    <xf numFmtId="0" fontId="18" fillId="0" borderId="0" xfId="3" applyFont="1" applyAlignment="1">
      <alignment horizontal="center"/>
    </xf>
    <xf numFmtId="0" fontId="21" fillId="0" borderId="0" xfId="3" applyFont="1" applyAlignment="1">
      <alignment horizontal="center"/>
    </xf>
    <xf numFmtId="166" fontId="21" fillId="0" borderId="0" xfId="4" applyFont="1" applyFill="1" applyBorder="1" applyAlignment="1">
      <alignment horizontal="left"/>
    </xf>
    <xf numFmtId="0" fontId="21" fillId="0" borderId="0" xfId="0" applyFont="1"/>
    <xf numFmtId="0" fontId="22" fillId="0" borderId="0" xfId="3" applyFont="1"/>
    <xf numFmtId="166" fontId="22" fillId="0" borderId="0" xfId="4" applyFont="1" applyFill="1" applyBorder="1" applyAlignment="1">
      <alignment horizontal="left"/>
    </xf>
    <xf numFmtId="0" fontId="18" fillId="0" borderId="0" xfId="3" applyFont="1"/>
    <xf numFmtId="0" fontId="19" fillId="0" borderId="3" xfId="3" applyFont="1" applyBorder="1"/>
    <xf numFmtId="0" fontId="19" fillId="0" borderId="0" xfId="3" applyFont="1"/>
    <xf numFmtId="0" fontId="23" fillId="0" borderId="0" xfId="0" applyFont="1"/>
    <xf numFmtId="43" fontId="24" fillId="0" borderId="0" xfId="1" applyFont="1"/>
    <xf numFmtId="0" fontId="15" fillId="0" borderId="0" xfId="0" applyFont="1"/>
    <xf numFmtId="43" fontId="25" fillId="0" borderId="0" xfId="0" applyNumberFormat="1" applyFont="1"/>
    <xf numFmtId="43" fontId="0" fillId="0" borderId="0" xfId="1" applyFont="1"/>
    <xf numFmtId="43" fontId="26" fillId="0" borderId="0" xfId="1" applyFont="1"/>
    <xf numFmtId="167" fontId="27" fillId="0" borderId="0" xfId="0" applyNumberFormat="1" applyFont="1"/>
    <xf numFmtId="17" fontId="0" fillId="0" borderId="0" xfId="0" applyNumberFormat="1"/>
    <xf numFmtId="43" fontId="28" fillId="3" borderId="0" xfId="1" applyFont="1" applyFill="1" applyBorder="1"/>
    <xf numFmtId="0" fontId="28" fillId="3" borderId="0" xfId="0" applyFont="1" applyFill="1"/>
    <xf numFmtId="43" fontId="29" fillId="3" borderId="2" xfId="1" applyFont="1" applyFill="1" applyBorder="1" applyAlignment="1">
      <alignment horizontal="right"/>
    </xf>
    <xf numFmtId="43" fontId="30" fillId="0" borderId="2" xfId="1" applyFont="1" applyFill="1" applyBorder="1" applyAlignment="1">
      <alignment horizontal="right"/>
    </xf>
    <xf numFmtId="43" fontId="31" fillId="0" borderId="2" xfId="1" applyFont="1" applyFill="1" applyBorder="1"/>
    <xf numFmtId="43" fontId="28" fillId="3" borderId="2" xfId="1" applyFont="1" applyFill="1" applyBorder="1" applyAlignment="1">
      <alignment horizontal="right" wrapText="1"/>
    </xf>
    <xf numFmtId="0" fontId="28" fillId="0" borderId="2" xfId="0" applyFont="1" applyBorder="1" applyAlignment="1">
      <alignment horizontal="left"/>
    </xf>
    <xf numFmtId="43" fontId="28" fillId="0" borderId="2" xfId="1" applyFont="1" applyFill="1" applyBorder="1"/>
    <xf numFmtId="0" fontId="28" fillId="0" borderId="2" xfId="0" applyFont="1" applyBorder="1"/>
    <xf numFmtId="0" fontId="28" fillId="3" borderId="2" xfId="0" applyFont="1" applyFill="1" applyBorder="1"/>
    <xf numFmtId="0" fontId="28" fillId="3" borderId="2" xfId="0" applyFont="1" applyFill="1" applyBorder="1" applyAlignment="1">
      <alignment horizontal="left" wrapText="1"/>
    </xf>
    <xf numFmtId="43" fontId="28" fillId="3" borderId="2" xfId="1" applyFont="1" applyFill="1" applyBorder="1"/>
    <xf numFmtId="0" fontId="32" fillId="3" borderId="2" xfId="1" applyNumberFormat="1" applyFont="1" applyFill="1" applyBorder="1" applyAlignment="1">
      <alignment horizontal="center"/>
    </xf>
    <xf numFmtId="43" fontId="32" fillId="3" borderId="2" xfId="1" applyFont="1" applyFill="1" applyBorder="1" applyAlignment="1">
      <alignment horizontal="left"/>
    </xf>
    <xf numFmtId="0" fontId="28" fillId="0" borderId="0" xfId="0" applyFont="1"/>
    <xf numFmtId="43" fontId="28" fillId="3" borderId="0" xfId="1" applyFont="1" applyFill="1" applyBorder="1" applyAlignment="1">
      <alignment wrapText="1"/>
    </xf>
    <xf numFmtId="43" fontId="31" fillId="3" borderId="4" xfId="1" applyFont="1" applyFill="1" applyBorder="1" applyAlignment="1">
      <alignment wrapText="1"/>
    </xf>
    <xf numFmtId="43" fontId="28" fillId="3" borderId="4" xfId="1" applyFont="1" applyFill="1" applyBorder="1" applyAlignment="1">
      <alignment wrapText="1"/>
    </xf>
    <xf numFmtId="4" fontId="29" fillId="3" borderId="0" xfId="0" applyNumberFormat="1" applyFont="1" applyFill="1"/>
    <xf numFmtId="43" fontId="31" fillId="3" borderId="0" xfId="1" applyFont="1" applyFill="1" applyBorder="1"/>
    <xf numFmtId="43" fontId="31" fillId="3" borderId="5" xfId="1" applyFont="1" applyFill="1" applyBorder="1"/>
    <xf numFmtId="43" fontId="33" fillId="0" borderId="2" xfId="1" applyFont="1" applyFill="1" applyBorder="1" applyAlignment="1">
      <alignment horizontal="right"/>
    </xf>
    <xf numFmtId="43" fontId="33" fillId="0" borderId="2" xfId="1" applyFont="1" applyBorder="1"/>
    <xf numFmtId="0" fontId="34" fillId="3" borderId="2" xfId="0" applyFont="1" applyFill="1" applyBorder="1" applyAlignment="1">
      <alignment wrapText="1"/>
    </xf>
    <xf numFmtId="43" fontId="35" fillId="0" borderId="2" xfId="1" applyFont="1" applyBorder="1" applyAlignment="1">
      <alignment horizontal="right"/>
    </xf>
    <xf numFmtId="43" fontId="35" fillId="0" borderId="2" xfId="1" applyFont="1" applyBorder="1"/>
    <xf numFmtId="0" fontId="35" fillId="3" borderId="2" xfId="0" applyFont="1" applyFill="1" applyBorder="1"/>
    <xf numFmtId="43" fontId="35" fillId="3" borderId="2" xfId="1" applyFont="1" applyFill="1" applyBorder="1" applyAlignment="1">
      <alignment horizontal="right"/>
    </xf>
    <xf numFmtId="43" fontId="35" fillId="3" borderId="2" xfId="1" applyFont="1" applyFill="1" applyBorder="1"/>
    <xf numFmtId="43" fontId="36" fillId="4" borderId="2" xfId="1" applyFont="1" applyFill="1" applyBorder="1" applyAlignment="1">
      <alignment horizontal="right"/>
    </xf>
    <xf numFmtId="43" fontId="36" fillId="4" borderId="2" xfId="1" applyFont="1" applyFill="1" applyBorder="1"/>
    <xf numFmtId="0" fontId="36" fillId="4" borderId="2" xfId="0" applyFont="1" applyFill="1" applyBorder="1"/>
    <xf numFmtId="43" fontId="36" fillId="3" borderId="2" xfId="1" applyFont="1" applyFill="1" applyBorder="1" applyAlignment="1">
      <alignment horizontal="right"/>
    </xf>
    <xf numFmtId="43" fontId="36" fillId="3" borderId="2" xfId="1" applyFont="1" applyFill="1" applyBorder="1"/>
    <xf numFmtId="0" fontId="11" fillId="3" borderId="2" xfId="0" applyFont="1" applyFill="1" applyBorder="1"/>
    <xf numFmtId="0" fontId="2" fillId="3" borderId="2" xfId="0" applyFont="1" applyFill="1" applyBorder="1" applyAlignment="1">
      <alignment wrapText="1"/>
    </xf>
    <xf numFmtId="0" fontId="11" fillId="3" borderId="2" xfId="0" applyFont="1" applyFill="1" applyBorder="1" applyAlignment="1">
      <alignment wrapText="1"/>
    </xf>
    <xf numFmtId="43" fontId="2" fillId="3" borderId="2" xfId="1" applyFont="1" applyFill="1" applyBorder="1"/>
    <xf numFmtId="0" fontId="0" fillId="0" borderId="0" xfId="0" applyAlignment="1">
      <alignment wrapText="1"/>
    </xf>
    <xf numFmtId="0" fontId="2" fillId="3" borderId="3" xfId="0" applyFont="1" applyFill="1" applyBorder="1" applyAlignment="1">
      <alignment wrapText="1"/>
    </xf>
    <xf numFmtId="0" fontId="37" fillId="3" borderId="2" xfId="0" applyFont="1" applyFill="1" applyBorder="1" applyAlignment="1">
      <alignment wrapText="1"/>
    </xf>
    <xf numFmtId="0" fontId="38" fillId="3" borderId="2" xfId="0" applyFont="1" applyFill="1" applyBorder="1" applyAlignment="1">
      <alignment wrapText="1"/>
    </xf>
    <xf numFmtId="0" fontId="36" fillId="5" borderId="2" xfId="0" applyFont="1" applyFill="1" applyBorder="1" applyAlignment="1">
      <alignment horizontal="center"/>
    </xf>
    <xf numFmtId="0" fontId="36" fillId="5" borderId="2" xfId="0" applyFont="1" applyFill="1" applyBorder="1" applyAlignment="1">
      <alignment horizontal="center" wrapText="1"/>
    </xf>
    <xf numFmtId="0" fontId="35" fillId="0" borderId="0" xfId="0" applyFont="1"/>
    <xf numFmtId="0" fontId="36" fillId="0" borderId="0" xfId="0" applyFont="1"/>
    <xf numFmtId="43" fontId="15" fillId="6" borderId="2" xfId="5" applyNumberFormat="1" applyFont="1" applyFill="1" applyBorder="1"/>
    <xf numFmtId="0" fontId="0" fillId="6" borderId="2" xfId="0" applyFill="1" applyBorder="1" applyAlignment="1">
      <alignment horizontal="center"/>
    </xf>
    <xf numFmtId="0" fontId="15" fillId="6" borderId="2" xfId="0" applyFont="1" applyFill="1" applyBorder="1" applyAlignment="1">
      <alignment horizontal="center" wrapText="1"/>
    </xf>
    <xf numFmtId="43" fontId="0" fillId="0" borderId="2" xfId="5" applyNumberFormat="1" applyFont="1" applyBorder="1" applyAlignment="1">
      <alignment horizontal="center"/>
    </xf>
    <xf numFmtId="43" fontId="0" fillId="0" borderId="2" xfId="5" applyNumberFormat="1" applyFont="1" applyBorder="1"/>
    <xf numFmtId="0" fontId="0" fillId="0" borderId="2" xfId="0" applyBorder="1" applyAlignment="1">
      <alignment horizontal="center"/>
    </xf>
    <xf numFmtId="0" fontId="0" fillId="0" borderId="2" xfId="0" applyBorder="1" applyAlignment="1">
      <alignment horizontal="left" wrapText="1"/>
    </xf>
    <xf numFmtId="0" fontId="15" fillId="0" borderId="2" xfId="0" applyFont="1" applyBorder="1" applyAlignment="1">
      <alignment horizontal="center" wrapText="1"/>
    </xf>
    <xf numFmtId="43" fontId="0" fillId="6" borderId="2" xfId="5" applyNumberFormat="1" applyFont="1" applyFill="1" applyBorder="1" applyAlignment="1">
      <alignment horizontal="center"/>
    </xf>
    <xf numFmtId="0" fontId="15" fillId="6" borderId="2" xfId="0" applyFont="1" applyFill="1" applyBorder="1" applyAlignment="1">
      <alignment horizontal="left" wrapText="1"/>
    </xf>
    <xf numFmtId="0" fontId="0" fillId="0" borderId="2" xfId="0" applyBorder="1" applyAlignment="1">
      <alignment horizontal="left"/>
    </xf>
    <xf numFmtId="167" fontId="0" fillId="0" borderId="2" xfId="6" applyFont="1" applyBorder="1" applyAlignment="1">
      <alignment horizontal="center"/>
    </xf>
    <xf numFmtId="0" fontId="15" fillId="7" borderId="2" xfId="0" applyFont="1" applyFill="1" applyBorder="1" applyAlignment="1">
      <alignment horizontal="center" wrapText="1"/>
    </xf>
    <xf numFmtId="0" fontId="39" fillId="7" borderId="2" xfId="0" applyFont="1" applyFill="1" applyBorder="1" applyAlignment="1">
      <alignment horizontal="center" wrapText="1"/>
    </xf>
    <xf numFmtId="0" fontId="15" fillId="0" borderId="0" xfId="0" applyFont="1" applyAlignment="1">
      <alignment wrapText="1"/>
    </xf>
    <xf numFmtId="0" fontId="3" fillId="0" borderId="0" xfId="0" applyFont="1" applyAlignment="1">
      <alignment horizontal="left"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3" fillId="0" borderId="0" xfId="0" applyFont="1" applyAlignment="1">
      <alignment wrapText="1"/>
    </xf>
    <xf numFmtId="0" fontId="40" fillId="0" borderId="0" xfId="0" applyFont="1" applyAlignment="1">
      <alignment horizontal="left" vertical="top" wrapText="1"/>
    </xf>
    <xf numFmtId="0" fontId="42" fillId="0" borderId="0" xfId="0" applyFont="1" applyAlignment="1">
      <alignment horizontal="left" wrapText="1"/>
    </xf>
    <xf numFmtId="0" fontId="43" fillId="0" borderId="0" xfId="0" applyFont="1" applyAlignment="1">
      <alignment horizontal="left" wrapText="1"/>
    </xf>
    <xf numFmtId="0" fontId="42" fillId="0" borderId="0" xfId="0" applyFont="1" applyAlignment="1">
      <alignment horizontal="left" vertical="center" wrapText="1"/>
    </xf>
    <xf numFmtId="0" fontId="0" fillId="0" borderId="0" xfId="0" applyAlignment="1">
      <alignment horizontal="left" wrapText="1"/>
    </xf>
    <xf numFmtId="0" fontId="42" fillId="0" borderId="0" xfId="0" applyFont="1" applyAlignment="1">
      <alignment horizontal="left" vertical="top" wrapText="1"/>
    </xf>
    <xf numFmtId="0" fontId="44" fillId="3" borderId="0" xfId="0" applyFont="1" applyFill="1" applyAlignment="1">
      <alignment horizontal="left" wrapText="1"/>
    </xf>
    <xf numFmtId="0" fontId="44" fillId="0" borderId="0" xfId="0" applyFont="1" applyAlignment="1">
      <alignment horizontal="left" vertical="center" wrapText="1"/>
    </xf>
    <xf numFmtId="0" fontId="6" fillId="0" borderId="0" xfId="0" applyFont="1" applyAlignment="1">
      <alignment horizontal="left" wrapText="1"/>
    </xf>
    <xf numFmtId="0" fontId="3" fillId="0" borderId="0" xfId="0" applyFont="1" applyFill="1" applyAlignment="1">
      <alignment horizontal="left" wrapText="1"/>
    </xf>
    <xf numFmtId="0" fontId="18" fillId="2" borderId="2" xfId="3" applyFont="1" applyFill="1" applyBorder="1" applyAlignment="1">
      <alignment horizontal="center" vertical="center" wrapText="1"/>
    </xf>
    <xf numFmtId="0" fontId="18" fillId="0" borderId="0" xfId="3" applyFont="1" applyAlignment="1">
      <alignment horizontal="center"/>
    </xf>
    <xf numFmtId="0" fontId="19" fillId="0" borderId="0" xfId="3" applyFont="1" applyAlignment="1">
      <alignment horizontal="center"/>
    </xf>
    <xf numFmtId="0" fontId="21" fillId="0" borderId="0" xfId="0" applyFont="1" applyAlignment="1">
      <alignment horizontal="left"/>
    </xf>
    <xf numFmtId="0" fontId="21" fillId="0" borderId="3" xfId="0" applyFont="1" applyBorder="1" applyAlignment="1">
      <alignment horizontal="left"/>
    </xf>
    <xf numFmtId="166" fontId="21" fillId="3" borderId="2" xfId="4" applyFont="1" applyFill="1" applyBorder="1" applyAlignment="1">
      <alignment horizontal="center"/>
    </xf>
    <xf numFmtId="0" fontId="21" fillId="0" borderId="2" xfId="4" applyNumberFormat="1" applyFont="1" applyBorder="1" applyAlignment="1">
      <alignment horizontal="center"/>
    </xf>
    <xf numFmtId="15" fontId="21" fillId="3" borderId="2" xfId="4" applyNumberFormat="1" applyFont="1" applyFill="1" applyBorder="1" applyAlignment="1">
      <alignment horizontal="center"/>
    </xf>
    <xf numFmtId="0" fontId="15" fillId="0" borderId="0" xfId="0" applyFont="1" applyAlignment="1">
      <alignment horizontal="center" wrapText="1"/>
    </xf>
  </cellXfs>
  <cellStyles count="7">
    <cellStyle name="Millares 2" xfId="2"/>
    <cellStyle name="Millares 3" xfId="4"/>
    <cellStyle name="Millares 4" xfId="1"/>
    <cellStyle name="Millares 5" xfId="6"/>
    <cellStyle name="Millares 6" xfId="5"/>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1028700</xdr:colOff>
      <xdr:row>0</xdr:row>
      <xdr:rowOff>0</xdr:rowOff>
    </xdr:from>
    <xdr:ext cx="1228725" cy="658546"/>
    <xdr:pic>
      <xdr:nvPicPr>
        <xdr:cNvPr id="2" name="Imagen 1">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2286000" y="0"/>
          <a:ext cx="1228725" cy="6585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finitivo%20ESTADOS%20FINANCIEROS%20ENERO-JUNIO%202024%20Y%202023%20EL%20ULTIMO%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Situación"/>
      <sheetName val="Estado de Rendiciento"/>
      <sheetName val="Hoja1"/>
      <sheetName val="NOTAS 1 AL 6"/>
    </sheetNames>
    <sheetDataSet>
      <sheetData sheetId="0"/>
      <sheetData sheetId="1">
        <row r="29">
          <cell r="B29">
            <v>7661513.7985999975</v>
          </cell>
        </row>
      </sheetData>
      <sheetData sheetId="2"/>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9"/>
  <sheetViews>
    <sheetView workbookViewId="0">
      <selection activeCell="I5" sqref="I5"/>
    </sheetView>
  </sheetViews>
  <sheetFormatPr baseColWidth="10" defaultRowHeight="15" x14ac:dyDescent="0.25"/>
  <cols>
    <col min="1" max="1" width="36" customWidth="1"/>
    <col min="2" max="2" width="17.5703125" customWidth="1"/>
    <col min="3" max="3" width="17.85546875" customWidth="1"/>
    <col min="4" max="4" width="14.42578125" bestFit="1" customWidth="1"/>
  </cols>
  <sheetData>
    <row r="2" spans="1:4" ht="15.75" x14ac:dyDescent="0.25">
      <c r="B2" s="123"/>
      <c r="C2" s="123"/>
      <c r="D2" s="123"/>
    </row>
    <row r="3" spans="1:4" ht="15.75" x14ac:dyDescent="0.25">
      <c r="A3" s="123" t="s">
        <v>255</v>
      </c>
      <c r="B3" s="122"/>
      <c r="C3" s="122"/>
      <c r="D3" s="122"/>
    </row>
    <row r="4" spans="1:4" ht="31.5" x14ac:dyDescent="0.25">
      <c r="A4" s="120" t="s">
        <v>254</v>
      </c>
      <c r="B4" s="120" t="s">
        <v>253</v>
      </c>
      <c r="C4" s="121" t="s">
        <v>252</v>
      </c>
      <c r="D4" s="120" t="s">
        <v>145</v>
      </c>
    </row>
    <row r="5" spans="1:4" ht="31.5" x14ac:dyDescent="0.25">
      <c r="A5" s="119" t="s">
        <v>251</v>
      </c>
      <c r="B5" s="111"/>
      <c r="C5" s="106"/>
      <c r="D5" s="105"/>
    </row>
    <row r="6" spans="1:4" ht="15.75" x14ac:dyDescent="0.25">
      <c r="A6" s="118" t="s">
        <v>250</v>
      </c>
      <c r="B6" s="106">
        <v>1</v>
      </c>
      <c r="C6" s="106">
        <v>400</v>
      </c>
      <c r="D6" s="105">
        <v>400</v>
      </c>
    </row>
    <row r="7" spans="1:4" ht="15.75" x14ac:dyDescent="0.25">
      <c r="A7" s="113" t="s">
        <v>249</v>
      </c>
      <c r="B7" s="106">
        <v>1</v>
      </c>
      <c r="C7" s="106">
        <v>650</v>
      </c>
      <c r="D7" s="105">
        <v>650</v>
      </c>
    </row>
    <row r="8" spans="1:4" ht="15.75" x14ac:dyDescent="0.25">
      <c r="A8" s="113" t="s">
        <v>248</v>
      </c>
      <c r="B8" s="106">
        <v>1</v>
      </c>
      <c r="C8" s="106">
        <v>800</v>
      </c>
      <c r="D8" s="105">
        <v>800</v>
      </c>
    </row>
    <row r="9" spans="1:4" ht="15.75" x14ac:dyDescent="0.25">
      <c r="A9" s="113" t="s">
        <v>247</v>
      </c>
      <c r="B9" s="106">
        <v>2</v>
      </c>
      <c r="C9" s="106">
        <v>575</v>
      </c>
      <c r="D9" s="105">
        <v>1150</v>
      </c>
    </row>
    <row r="10" spans="1:4" ht="31.5" x14ac:dyDescent="0.25">
      <c r="A10" s="113" t="s">
        <v>246</v>
      </c>
      <c r="B10" s="115" t="s">
        <v>245</v>
      </c>
      <c r="C10" s="106">
        <v>25</v>
      </c>
      <c r="D10" s="105">
        <v>300</v>
      </c>
    </row>
    <row r="11" spans="1:4" ht="15.75" x14ac:dyDescent="0.25">
      <c r="A11" s="113" t="s">
        <v>244</v>
      </c>
      <c r="B11" s="115">
        <v>5</v>
      </c>
      <c r="C11" s="106">
        <v>50</v>
      </c>
      <c r="D11" s="105">
        <v>250</v>
      </c>
    </row>
    <row r="12" spans="1:4" ht="31.5" x14ac:dyDescent="0.25">
      <c r="A12" s="114" t="s">
        <v>243</v>
      </c>
      <c r="B12" s="115"/>
      <c r="C12" s="106"/>
      <c r="D12" s="110">
        <f>SUM(D5:D11)</f>
        <v>3550</v>
      </c>
    </row>
    <row r="13" spans="1:4" ht="15.75" x14ac:dyDescent="0.25">
      <c r="A13" s="113"/>
      <c r="B13" s="115"/>
      <c r="C13" s="106"/>
      <c r="D13" s="105"/>
    </row>
    <row r="14" spans="1:4" ht="15.75" x14ac:dyDescent="0.25">
      <c r="A14" s="113" t="s">
        <v>242</v>
      </c>
      <c r="B14" s="115"/>
      <c r="C14" s="106"/>
      <c r="D14" s="105"/>
    </row>
    <row r="15" spans="1:4" ht="15.75" x14ac:dyDescent="0.25">
      <c r="A15" s="113" t="s">
        <v>241</v>
      </c>
      <c r="B15" s="115" t="s">
        <v>240</v>
      </c>
      <c r="C15" s="106">
        <v>350</v>
      </c>
      <c r="D15" s="105">
        <v>350</v>
      </c>
    </row>
    <row r="16" spans="1:4" ht="15.75" x14ac:dyDescent="0.25">
      <c r="A16" s="113" t="s">
        <v>239</v>
      </c>
      <c r="B16" s="115" t="s">
        <v>238</v>
      </c>
      <c r="C16" s="106">
        <v>30</v>
      </c>
      <c r="D16" s="105">
        <v>90</v>
      </c>
    </row>
    <row r="17" spans="1:4" ht="15.75" x14ac:dyDescent="0.25">
      <c r="A17" s="116" t="s">
        <v>237</v>
      </c>
      <c r="B17" s="115">
        <v>1</v>
      </c>
      <c r="C17" s="106">
        <v>185</v>
      </c>
      <c r="D17" s="105">
        <v>185</v>
      </c>
    </row>
    <row r="18" spans="1:4" ht="15.75" x14ac:dyDescent="0.25">
      <c r="A18" s="117" t="s">
        <v>236</v>
      </c>
      <c r="B18" s="115">
        <v>1</v>
      </c>
      <c r="C18" s="106">
        <v>175</v>
      </c>
      <c r="D18" s="105">
        <v>175</v>
      </c>
    </row>
    <row r="19" spans="1:4" ht="15.75" x14ac:dyDescent="0.25">
      <c r="A19" s="116"/>
      <c r="B19" s="115"/>
      <c r="C19" s="106"/>
      <c r="D19" s="105"/>
    </row>
    <row r="20" spans="1:4" ht="15.75" x14ac:dyDescent="0.25">
      <c r="A20" s="113" t="s">
        <v>235</v>
      </c>
      <c r="B20" s="115" t="s">
        <v>234</v>
      </c>
      <c r="C20" s="106">
        <v>150</v>
      </c>
      <c r="D20" s="105">
        <v>150</v>
      </c>
    </row>
    <row r="21" spans="1:4" ht="15.75" x14ac:dyDescent="0.25">
      <c r="A21" s="113" t="s">
        <v>233</v>
      </c>
      <c r="B21" s="115" t="s">
        <v>232</v>
      </c>
      <c r="C21" s="106">
        <v>20</v>
      </c>
      <c r="D21" s="105">
        <v>340</v>
      </c>
    </row>
    <row r="22" spans="1:4" ht="15.75" x14ac:dyDescent="0.25">
      <c r="A22" s="113" t="s">
        <v>231</v>
      </c>
      <c r="B22" s="115"/>
      <c r="C22" s="106"/>
      <c r="D22" s="110">
        <f>SUM(D15:D21)</f>
        <v>1290</v>
      </c>
    </row>
    <row r="23" spans="1:4" ht="15.75" x14ac:dyDescent="0.25">
      <c r="A23" s="113"/>
      <c r="B23" s="115"/>
      <c r="C23" s="106"/>
      <c r="D23" s="105"/>
    </row>
    <row r="24" spans="1:4" ht="15.75" x14ac:dyDescent="0.25">
      <c r="A24" s="114" t="s">
        <v>230</v>
      </c>
      <c r="B24" s="106"/>
      <c r="C24" s="106"/>
      <c r="D24" s="105"/>
    </row>
    <row r="25" spans="1:4" ht="15.75" x14ac:dyDescent="0.25">
      <c r="A25" s="113" t="s">
        <v>229</v>
      </c>
      <c r="B25" s="106">
        <v>1</v>
      </c>
      <c r="C25" s="106">
        <v>2940.01</v>
      </c>
      <c r="D25" s="105">
        <v>2940.01</v>
      </c>
    </row>
    <row r="26" spans="1:4" ht="15.75" x14ac:dyDescent="0.25">
      <c r="A26" s="113" t="s">
        <v>228</v>
      </c>
      <c r="B26" s="106">
        <v>7</v>
      </c>
      <c r="C26" s="106">
        <v>135</v>
      </c>
      <c r="D26" s="105">
        <v>945</v>
      </c>
    </row>
    <row r="27" spans="1:4" ht="15.75" x14ac:dyDescent="0.25">
      <c r="A27" s="112" t="s">
        <v>227</v>
      </c>
      <c r="B27" s="111"/>
      <c r="C27" s="111"/>
      <c r="D27" s="110">
        <v>3885.01</v>
      </c>
    </row>
    <row r="28" spans="1:4" ht="15.75" x14ac:dyDescent="0.25">
      <c r="A28" s="109" t="s">
        <v>226</v>
      </c>
      <c r="B28" s="108"/>
      <c r="C28" s="108"/>
      <c r="D28" s="107">
        <v>8725</v>
      </c>
    </row>
    <row r="29" spans="1:4" ht="15.75" x14ac:dyDescent="0.25">
      <c r="A29" s="104"/>
      <c r="B29" s="106"/>
      <c r="C29" s="106"/>
      <c r="D29" s="105"/>
    </row>
    <row r="30" spans="1:4" ht="15.75" hidden="1" x14ac:dyDescent="0.25">
      <c r="A30" s="104"/>
      <c r="B30" s="103"/>
      <c r="C30" s="103"/>
      <c r="D30" s="102"/>
    </row>
    <row r="31" spans="1:4" ht="15.75" hidden="1" x14ac:dyDescent="0.25">
      <c r="A31" s="104"/>
      <c r="B31" s="103"/>
      <c r="C31" s="103"/>
      <c r="D31" s="102"/>
    </row>
    <row r="32" spans="1:4" ht="15.75" hidden="1" x14ac:dyDescent="0.25">
      <c r="A32" s="104"/>
      <c r="B32" s="103"/>
      <c r="C32" s="103"/>
      <c r="D32" s="102"/>
    </row>
    <row r="33" spans="1:4" ht="15.75" hidden="1" x14ac:dyDescent="0.25">
      <c r="A33" s="104"/>
      <c r="B33" s="103"/>
      <c r="C33" s="103"/>
      <c r="D33" s="102"/>
    </row>
    <row r="34" spans="1:4" ht="15.75" hidden="1" x14ac:dyDescent="0.25">
      <c r="A34" s="104"/>
      <c r="B34" s="103"/>
      <c r="C34" s="103"/>
      <c r="D34" s="102"/>
    </row>
    <row r="35" spans="1:4" ht="15.75" hidden="1" x14ac:dyDescent="0.25">
      <c r="A35" s="104"/>
      <c r="B35" s="103"/>
      <c r="C35" s="103"/>
      <c r="D35" s="102"/>
    </row>
    <row r="36" spans="1:4" ht="15.75" hidden="1" x14ac:dyDescent="0.25">
      <c r="A36" s="104"/>
      <c r="B36" s="103"/>
      <c r="C36" s="103"/>
      <c r="D36" s="102"/>
    </row>
    <row r="37" spans="1:4" ht="15.75" hidden="1" x14ac:dyDescent="0.25">
      <c r="A37" s="104"/>
      <c r="B37" s="103"/>
      <c r="C37" s="103"/>
      <c r="D37" s="102"/>
    </row>
    <row r="38" spans="1:4" ht="15.75" x14ac:dyDescent="0.25">
      <c r="A38" s="104"/>
      <c r="B38" s="103"/>
      <c r="C38" s="103"/>
      <c r="D38" s="102"/>
    </row>
    <row r="39" spans="1:4" ht="31.5" x14ac:dyDescent="0.4">
      <c r="A39" s="101" t="s">
        <v>225</v>
      </c>
      <c r="B39" s="100">
        <v>33658</v>
      </c>
      <c r="C39" s="100">
        <v>2843241.6459999988</v>
      </c>
      <c r="D39" s="99">
        <v>2421885.7940000002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6"/>
  <sheetViews>
    <sheetView topLeftCell="A18" workbookViewId="0">
      <selection activeCell="F12" sqref="F12"/>
    </sheetView>
  </sheetViews>
  <sheetFormatPr baseColWidth="10" defaultRowHeight="12.75" x14ac:dyDescent="0.2"/>
  <cols>
    <col min="1" max="1" width="43.5703125" style="36" customWidth="1"/>
    <col min="2" max="2" width="13.5703125" style="36" customWidth="1"/>
    <col min="3" max="3" width="15.5703125" style="36" customWidth="1"/>
    <col min="4" max="4" width="14.7109375" style="36" customWidth="1"/>
    <col min="5" max="16384" width="11.42578125" style="36"/>
  </cols>
  <sheetData>
    <row r="2" spans="1:4" x14ac:dyDescent="0.2">
      <c r="A2" s="98" t="s">
        <v>224</v>
      </c>
      <c r="B2" s="97"/>
      <c r="C2" s="96"/>
      <c r="D2" s="96"/>
    </row>
    <row r="3" spans="1:4" ht="6.75" customHeight="1" x14ac:dyDescent="0.2">
      <c r="A3" s="95"/>
      <c r="B3" s="93"/>
      <c r="C3" s="92"/>
      <c r="D3" s="92"/>
    </row>
    <row r="4" spans="1:4" ht="27" customHeight="1" x14ac:dyDescent="0.2">
      <c r="A4" s="94" t="s">
        <v>223</v>
      </c>
      <c r="B4" s="93"/>
      <c r="C4" s="92"/>
      <c r="D4" s="92"/>
    </row>
    <row r="5" spans="1:4" x14ac:dyDescent="0.2">
      <c r="A5" s="91" t="s">
        <v>222</v>
      </c>
      <c r="B5" s="91" t="s">
        <v>221</v>
      </c>
      <c r="C5" s="90">
        <v>2023</v>
      </c>
      <c r="D5" s="90">
        <v>2024</v>
      </c>
    </row>
    <row r="6" spans="1:4" x14ac:dyDescent="0.2">
      <c r="A6" s="89" t="s">
        <v>220</v>
      </c>
      <c r="B6" s="87" t="s">
        <v>219</v>
      </c>
      <c r="C6" s="83">
        <v>38344</v>
      </c>
      <c r="D6" s="83">
        <v>7825</v>
      </c>
    </row>
    <row r="7" spans="1:4" x14ac:dyDescent="0.2">
      <c r="A7" s="86" t="s">
        <v>218</v>
      </c>
      <c r="B7" s="87"/>
      <c r="C7" s="83"/>
      <c r="D7" s="83">
        <v>8230</v>
      </c>
    </row>
    <row r="8" spans="1:4" x14ac:dyDescent="0.2">
      <c r="A8" s="89" t="s">
        <v>217</v>
      </c>
      <c r="B8" s="89" t="s">
        <v>216</v>
      </c>
      <c r="C8" s="83">
        <v>0</v>
      </c>
      <c r="D8" s="83">
        <v>110100</v>
      </c>
    </row>
    <row r="9" spans="1:4" x14ac:dyDescent="0.2">
      <c r="A9" s="89" t="s">
        <v>215</v>
      </c>
      <c r="B9" s="89"/>
      <c r="C9" s="83">
        <v>0</v>
      </c>
      <c r="D9" s="83">
        <v>3425</v>
      </c>
    </row>
    <row r="10" spans="1:4" x14ac:dyDescent="0.2">
      <c r="A10" s="89" t="s">
        <v>214</v>
      </c>
      <c r="B10" s="89"/>
      <c r="C10" s="83">
        <v>0</v>
      </c>
      <c r="D10" s="83">
        <v>27550</v>
      </c>
    </row>
    <row r="11" spans="1:4" x14ac:dyDescent="0.2">
      <c r="A11" s="89" t="s">
        <v>213</v>
      </c>
      <c r="B11" s="89"/>
      <c r="C11" s="83">
        <v>0</v>
      </c>
      <c r="D11" s="83">
        <v>24100</v>
      </c>
    </row>
    <row r="12" spans="1:4" x14ac:dyDescent="0.2">
      <c r="A12" s="87" t="s">
        <v>212</v>
      </c>
      <c r="B12" s="87"/>
      <c r="C12" s="83">
        <v>0</v>
      </c>
      <c r="D12" s="83">
        <v>10000</v>
      </c>
    </row>
    <row r="13" spans="1:4" x14ac:dyDescent="0.2">
      <c r="A13" s="87" t="s">
        <v>211</v>
      </c>
      <c r="B13" s="87"/>
      <c r="C13" s="83">
        <v>0</v>
      </c>
      <c r="D13" s="83">
        <v>12000</v>
      </c>
    </row>
    <row r="14" spans="1:4" x14ac:dyDescent="0.2">
      <c r="A14" s="87" t="s">
        <v>210</v>
      </c>
      <c r="B14" s="87" t="s">
        <v>209</v>
      </c>
      <c r="C14" s="83">
        <v>216807.03</v>
      </c>
      <c r="D14" s="83">
        <v>245020</v>
      </c>
    </row>
    <row r="15" spans="1:4" x14ac:dyDescent="0.2">
      <c r="A15" s="87" t="s">
        <v>208</v>
      </c>
      <c r="B15" s="87"/>
      <c r="C15" s="83">
        <v>21225</v>
      </c>
      <c r="D15" s="83">
        <v>60710</v>
      </c>
    </row>
    <row r="16" spans="1:4" x14ac:dyDescent="0.2">
      <c r="A16" s="87" t="s">
        <v>207</v>
      </c>
      <c r="B16" s="87"/>
      <c r="C16" s="83"/>
      <c r="D16" s="83">
        <v>62027</v>
      </c>
    </row>
    <row r="17" spans="1:4" x14ac:dyDescent="0.2">
      <c r="A17" s="87" t="s">
        <v>206</v>
      </c>
      <c r="B17" s="87"/>
      <c r="C17" s="83">
        <v>11485</v>
      </c>
      <c r="D17" s="83">
        <v>43297</v>
      </c>
    </row>
    <row r="18" spans="1:4" x14ac:dyDescent="0.2">
      <c r="A18" s="87" t="s">
        <v>205</v>
      </c>
      <c r="B18" s="87"/>
      <c r="C18" s="83">
        <v>0</v>
      </c>
      <c r="D18" s="83">
        <v>21280</v>
      </c>
    </row>
    <row r="19" spans="1:4" x14ac:dyDescent="0.2">
      <c r="A19" s="87" t="s">
        <v>204</v>
      </c>
      <c r="B19" s="87"/>
      <c r="C19" s="83">
        <v>6005</v>
      </c>
      <c r="D19" s="83">
        <v>19500</v>
      </c>
    </row>
    <row r="20" spans="1:4" x14ac:dyDescent="0.2">
      <c r="A20" s="87" t="s">
        <v>203</v>
      </c>
      <c r="B20" s="87"/>
      <c r="C20" s="83">
        <v>8540</v>
      </c>
      <c r="D20" s="83">
        <v>9280</v>
      </c>
    </row>
    <row r="21" spans="1:4" ht="25.5" x14ac:dyDescent="0.2">
      <c r="A21" s="88" t="s">
        <v>202</v>
      </c>
      <c r="B21" s="87" t="s">
        <v>201</v>
      </c>
      <c r="C21" s="83">
        <v>0</v>
      </c>
      <c r="D21" s="83">
        <v>241900</v>
      </c>
    </row>
    <row r="22" spans="1:4" x14ac:dyDescent="0.2">
      <c r="A22" s="87" t="s">
        <v>200</v>
      </c>
      <c r="B22" s="87" t="s">
        <v>199</v>
      </c>
      <c r="C22" s="83">
        <v>0</v>
      </c>
      <c r="D22" s="83">
        <v>9925</v>
      </c>
    </row>
    <row r="23" spans="1:4" x14ac:dyDescent="0.2">
      <c r="A23" s="86" t="s">
        <v>198</v>
      </c>
      <c r="B23" s="86"/>
      <c r="C23" s="83">
        <v>0</v>
      </c>
      <c r="D23" s="83">
        <v>1000</v>
      </c>
    </row>
    <row r="24" spans="1:4" x14ac:dyDescent="0.2">
      <c r="A24" s="86" t="s">
        <v>197</v>
      </c>
      <c r="B24" s="86"/>
      <c r="C24" s="83">
        <v>137412.73000000001</v>
      </c>
      <c r="D24" s="83">
        <v>0</v>
      </c>
    </row>
    <row r="25" spans="1:4" x14ac:dyDescent="0.2">
      <c r="A25" s="86" t="s">
        <v>196</v>
      </c>
      <c r="B25" s="86"/>
      <c r="C25" s="83">
        <v>16000</v>
      </c>
      <c r="D25" s="83">
        <v>0</v>
      </c>
    </row>
    <row r="26" spans="1:4" x14ac:dyDescent="0.2">
      <c r="A26" s="86" t="s">
        <v>195</v>
      </c>
      <c r="B26" s="86"/>
      <c r="C26" s="83">
        <v>691823.38</v>
      </c>
      <c r="D26" s="83">
        <v>0</v>
      </c>
    </row>
    <row r="27" spans="1:4" x14ac:dyDescent="0.2">
      <c r="A27" s="86" t="s">
        <v>194</v>
      </c>
      <c r="B27" s="86"/>
      <c r="C27" s="83">
        <v>37730</v>
      </c>
      <c r="D27" s="83">
        <v>0</v>
      </c>
    </row>
    <row r="28" spans="1:4" x14ac:dyDescent="0.2">
      <c r="A28" s="86" t="s">
        <v>193</v>
      </c>
      <c r="B28" s="86"/>
      <c r="C28" s="83">
        <v>62770</v>
      </c>
      <c r="D28" s="83">
        <v>0</v>
      </c>
    </row>
    <row r="29" spans="1:4" x14ac:dyDescent="0.2">
      <c r="A29" s="86" t="s">
        <v>192</v>
      </c>
      <c r="B29" s="86"/>
      <c r="C29" s="83">
        <v>14085</v>
      </c>
      <c r="D29" s="83">
        <v>0</v>
      </c>
    </row>
    <row r="30" spans="1:4" x14ac:dyDescent="0.2">
      <c r="A30" s="86" t="s">
        <v>191</v>
      </c>
      <c r="B30" s="86"/>
      <c r="C30" s="83">
        <v>14335</v>
      </c>
      <c r="D30" s="83">
        <v>0</v>
      </c>
    </row>
    <row r="31" spans="1:4" x14ac:dyDescent="0.2">
      <c r="A31" s="85"/>
      <c r="B31" s="85"/>
      <c r="C31" s="83">
        <v>0</v>
      </c>
      <c r="D31" s="83">
        <v>0</v>
      </c>
    </row>
    <row r="32" spans="1:4" x14ac:dyDescent="0.2">
      <c r="A32" s="84"/>
      <c r="B32" s="84"/>
      <c r="C32" s="83">
        <v>0</v>
      </c>
      <c r="D32" s="83">
        <v>0</v>
      </c>
    </row>
    <row r="33" spans="1:4" x14ac:dyDescent="0.2">
      <c r="A33" s="84"/>
      <c r="B33" s="84"/>
      <c r="C33" s="83">
        <v>0</v>
      </c>
      <c r="D33" s="83">
        <v>0</v>
      </c>
    </row>
    <row r="34" spans="1:4" x14ac:dyDescent="0.2">
      <c r="A34" s="84"/>
      <c r="B34" s="84"/>
      <c r="C34" s="83">
        <v>0</v>
      </c>
      <c r="D34" s="83">
        <v>0</v>
      </c>
    </row>
    <row r="35" spans="1:4" ht="15" x14ac:dyDescent="0.35">
      <c r="A35" s="82" t="s">
        <v>190</v>
      </c>
      <c r="B35" s="82"/>
      <c r="C35" s="81">
        <f>SUM(C6:C34)</f>
        <v>1276562.1400000001</v>
      </c>
      <c r="D35" s="80">
        <v>917169</v>
      </c>
    </row>
    <row r="36" spans="1:4" x14ac:dyDescent="0.2">
      <c r="A36" s="79"/>
      <c r="B36" s="79"/>
      <c r="C36" s="78"/>
      <c r="D36" s="7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tabSelected="1" zoomScale="81" workbookViewId="0"/>
  </sheetViews>
  <sheetFormatPr baseColWidth="10" defaultRowHeight="15" x14ac:dyDescent="0.25"/>
  <cols>
    <col min="4" max="4" width="17.5703125" bestFit="1" customWidth="1"/>
  </cols>
  <sheetData>
    <row r="1" spans="1:5" x14ac:dyDescent="0.25">
      <c r="A1" s="72" t="s">
        <v>189</v>
      </c>
      <c r="B1" s="72"/>
      <c r="C1" s="72"/>
      <c r="D1" s="72"/>
      <c r="E1" s="72"/>
    </row>
    <row r="2" spans="1:5" x14ac:dyDescent="0.25">
      <c r="A2" s="72" t="s">
        <v>188</v>
      </c>
      <c r="B2" s="72"/>
      <c r="C2" s="72"/>
      <c r="D2" s="72"/>
      <c r="E2" s="72"/>
    </row>
    <row r="3" spans="1:5" x14ac:dyDescent="0.25">
      <c r="A3" s="72" t="s">
        <v>187</v>
      </c>
    </row>
    <row r="4" spans="1:5" x14ac:dyDescent="0.25">
      <c r="B4" s="72">
        <v>2021</v>
      </c>
      <c r="D4" t="s">
        <v>186</v>
      </c>
    </row>
    <row r="5" spans="1:5" x14ac:dyDescent="0.25">
      <c r="A5" s="77"/>
      <c r="D5" s="74">
        <v>6750</v>
      </c>
    </row>
    <row r="6" spans="1:5" x14ac:dyDescent="0.25">
      <c r="A6" s="77" t="s">
        <v>172</v>
      </c>
      <c r="D6" s="74">
        <v>6750</v>
      </c>
    </row>
    <row r="7" spans="1:5" x14ac:dyDescent="0.25">
      <c r="A7" t="s">
        <v>183</v>
      </c>
      <c r="D7" s="74">
        <v>6750</v>
      </c>
    </row>
    <row r="8" spans="1:5" x14ac:dyDescent="0.25">
      <c r="A8" t="s">
        <v>182</v>
      </c>
      <c r="D8" s="74">
        <v>6750</v>
      </c>
    </row>
    <row r="9" spans="1:5" x14ac:dyDescent="0.25">
      <c r="A9" t="s">
        <v>181</v>
      </c>
      <c r="D9" s="74">
        <v>6750</v>
      </c>
      <c r="E9" s="74"/>
    </row>
    <row r="10" spans="1:5" x14ac:dyDescent="0.25">
      <c r="A10" t="s">
        <v>180</v>
      </c>
      <c r="D10" s="74">
        <v>6750</v>
      </c>
    </row>
    <row r="11" spans="1:5" x14ac:dyDescent="0.25">
      <c r="A11" t="s">
        <v>179</v>
      </c>
      <c r="D11" s="74">
        <v>6750</v>
      </c>
    </row>
    <row r="12" spans="1:5" ht="17.25" x14ac:dyDescent="0.4">
      <c r="A12" t="s">
        <v>178</v>
      </c>
      <c r="D12" s="76">
        <f>SUM(D5:D11)</f>
        <v>47250</v>
      </c>
    </row>
    <row r="13" spans="1:5" x14ac:dyDescent="0.25">
      <c r="A13" s="72" t="s">
        <v>145</v>
      </c>
    </row>
    <row r="15" spans="1:5" x14ac:dyDescent="0.25">
      <c r="B15" s="72">
        <v>2022</v>
      </c>
      <c r="D15" s="74">
        <v>6750</v>
      </c>
    </row>
    <row r="16" spans="1:5" x14ac:dyDescent="0.25">
      <c r="A16" t="s">
        <v>177</v>
      </c>
      <c r="D16" s="74">
        <v>6750</v>
      </c>
    </row>
    <row r="17" spans="1:4" x14ac:dyDescent="0.25">
      <c r="A17" t="s">
        <v>176</v>
      </c>
      <c r="D17" s="74">
        <v>6750</v>
      </c>
    </row>
    <row r="18" spans="1:4" x14ac:dyDescent="0.25">
      <c r="A18" t="s">
        <v>175</v>
      </c>
      <c r="D18" s="74">
        <v>6750</v>
      </c>
    </row>
    <row r="19" spans="1:4" x14ac:dyDescent="0.25">
      <c r="A19" t="s">
        <v>174</v>
      </c>
      <c r="D19" s="74">
        <v>6750</v>
      </c>
    </row>
    <row r="20" spans="1:4" x14ac:dyDescent="0.25">
      <c r="A20" t="s">
        <v>173</v>
      </c>
      <c r="D20" s="74">
        <v>6750</v>
      </c>
    </row>
    <row r="21" spans="1:4" x14ac:dyDescent="0.25">
      <c r="A21" t="s">
        <v>172</v>
      </c>
      <c r="D21" s="74">
        <v>6750</v>
      </c>
    </row>
    <row r="22" spans="1:4" x14ac:dyDescent="0.25">
      <c r="A22" t="s">
        <v>183</v>
      </c>
      <c r="D22" s="74">
        <v>6750</v>
      </c>
    </row>
    <row r="23" spans="1:4" x14ac:dyDescent="0.25">
      <c r="A23" t="s">
        <v>182</v>
      </c>
      <c r="D23" s="74">
        <v>6750</v>
      </c>
    </row>
    <row r="24" spans="1:4" x14ac:dyDescent="0.25">
      <c r="A24" t="s">
        <v>181</v>
      </c>
      <c r="D24" s="74">
        <v>6750</v>
      </c>
    </row>
    <row r="25" spans="1:4" x14ac:dyDescent="0.25">
      <c r="A25" t="s">
        <v>180</v>
      </c>
      <c r="D25" s="74">
        <v>6750</v>
      </c>
    </row>
    <row r="26" spans="1:4" x14ac:dyDescent="0.25">
      <c r="A26" t="s">
        <v>179</v>
      </c>
      <c r="D26" s="74">
        <v>6750</v>
      </c>
    </row>
    <row r="27" spans="1:4" ht="17.25" x14ac:dyDescent="0.4">
      <c r="A27" t="s">
        <v>178</v>
      </c>
      <c r="D27" s="76">
        <f>SUM(D15:D26)</f>
        <v>81000</v>
      </c>
    </row>
    <row r="28" spans="1:4" x14ac:dyDescent="0.25">
      <c r="A28" s="72" t="s">
        <v>145</v>
      </c>
    </row>
    <row r="31" spans="1:4" x14ac:dyDescent="0.25">
      <c r="B31" s="72">
        <v>2023</v>
      </c>
      <c r="D31" s="74">
        <v>6750</v>
      </c>
    </row>
    <row r="32" spans="1:4" x14ac:dyDescent="0.25">
      <c r="A32" t="s">
        <v>177</v>
      </c>
      <c r="D32" s="74">
        <v>6750</v>
      </c>
    </row>
    <row r="33" spans="1:4" x14ac:dyDescent="0.25">
      <c r="A33" t="s">
        <v>185</v>
      </c>
      <c r="D33" s="74">
        <v>6750</v>
      </c>
    </row>
    <row r="34" spans="1:4" x14ac:dyDescent="0.25">
      <c r="A34" t="s">
        <v>184</v>
      </c>
      <c r="D34" s="74">
        <v>6750</v>
      </c>
    </row>
    <row r="35" spans="1:4" x14ac:dyDescent="0.25">
      <c r="A35" t="s">
        <v>174</v>
      </c>
      <c r="D35" s="74">
        <v>6750</v>
      </c>
    </row>
    <row r="36" spans="1:4" x14ac:dyDescent="0.25">
      <c r="A36" t="s">
        <v>173</v>
      </c>
      <c r="D36" s="74">
        <v>6750</v>
      </c>
    </row>
    <row r="37" spans="1:4" x14ac:dyDescent="0.25">
      <c r="A37" t="s">
        <v>172</v>
      </c>
      <c r="D37" s="74">
        <v>6750</v>
      </c>
    </row>
    <row r="38" spans="1:4" x14ac:dyDescent="0.25">
      <c r="A38" t="s">
        <v>183</v>
      </c>
      <c r="D38" s="74">
        <v>6750</v>
      </c>
    </row>
    <row r="39" spans="1:4" x14ac:dyDescent="0.25">
      <c r="A39" t="s">
        <v>182</v>
      </c>
      <c r="D39" s="74">
        <v>6750</v>
      </c>
    </row>
    <row r="40" spans="1:4" x14ac:dyDescent="0.25">
      <c r="A40" t="s">
        <v>181</v>
      </c>
      <c r="D40" s="74">
        <v>6750</v>
      </c>
    </row>
    <row r="41" spans="1:4" x14ac:dyDescent="0.25">
      <c r="A41" t="s">
        <v>180</v>
      </c>
      <c r="D41" s="74">
        <v>6750</v>
      </c>
    </row>
    <row r="42" spans="1:4" x14ac:dyDescent="0.25">
      <c r="A42" t="s">
        <v>179</v>
      </c>
      <c r="D42" s="74">
        <v>6750</v>
      </c>
    </row>
    <row r="43" spans="1:4" ht="17.25" x14ac:dyDescent="0.4">
      <c r="A43" t="s">
        <v>178</v>
      </c>
      <c r="D43" s="76">
        <f>SUM(D31:D42)</f>
        <v>81000</v>
      </c>
    </row>
    <row r="44" spans="1:4" x14ac:dyDescent="0.25">
      <c r="A44" s="72" t="s">
        <v>145</v>
      </c>
    </row>
    <row r="45" spans="1:4" ht="21" x14ac:dyDescent="0.45">
      <c r="D45" s="75"/>
    </row>
    <row r="47" spans="1:4" x14ac:dyDescent="0.25">
      <c r="C47" s="72">
        <v>2024</v>
      </c>
    </row>
    <row r="49" spans="1:4" x14ac:dyDescent="0.25">
      <c r="D49" s="74">
        <v>6750</v>
      </c>
    </row>
    <row r="50" spans="1:4" x14ac:dyDescent="0.25">
      <c r="A50" t="s">
        <v>177</v>
      </c>
      <c r="D50" s="74">
        <v>6750</v>
      </c>
    </row>
    <row r="51" spans="1:4" x14ac:dyDescent="0.25">
      <c r="A51" t="s">
        <v>176</v>
      </c>
      <c r="D51" s="74">
        <v>6750</v>
      </c>
    </row>
    <row r="52" spans="1:4" x14ac:dyDescent="0.25">
      <c r="A52" t="s">
        <v>175</v>
      </c>
      <c r="D52" s="74">
        <v>6750</v>
      </c>
    </row>
    <row r="53" spans="1:4" x14ac:dyDescent="0.25">
      <c r="A53" t="s">
        <v>174</v>
      </c>
      <c r="D53" s="74">
        <v>6750</v>
      </c>
    </row>
    <row r="54" spans="1:4" x14ac:dyDescent="0.25">
      <c r="A54" t="s">
        <v>173</v>
      </c>
      <c r="D54" s="74">
        <v>6750</v>
      </c>
    </row>
    <row r="55" spans="1:4" x14ac:dyDescent="0.25">
      <c r="A55" t="s">
        <v>172</v>
      </c>
      <c r="D55" s="74">
        <v>6750</v>
      </c>
    </row>
    <row r="56" spans="1:4" ht="21" x14ac:dyDescent="0.45">
      <c r="D56" s="73">
        <f>SUM(D49:D55)</f>
        <v>47250</v>
      </c>
    </row>
    <row r="57" spans="1:4" x14ac:dyDescent="0.25">
      <c r="A57" s="72" t="s">
        <v>145</v>
      </c>
    </row>
    <row r="59" spans="1:4" ht="23.25" x14ac:dyDescent="0.5">
      <c r="D59" s="71">
        <v>256500</v>
      </c>
    </row>
    <row r="60" spans="1:4" ht="21" x14ac:dyDescent="0.35">
      <c r="A60" s="70" t="s">
        <v>171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2"/>
  <sheetViews>
    <sheetView topLeftCell="A170" workbookViewId="0">
      <selection activeCell="J183" sqref="J183"/>
    </sheetView>
  </sheetViews>
  <sheetFormatPr baseColWidth="10" defaultColWidth="17.28515625" defaultRowHeight="15.75" x14ac:dyDescent="0.25"/>
  <cols>
    <col min="1" max="1" width="17.28515625" style="1"/>
    <col min="2" max="2" width="12.7109375" style="1" customWidth="1"/>
    <col min="3" max="3" width="15.42578125" style="1" customWidth="1"/>
    <col min="4" max="4" width="16.140625" style="1" customWidth="1"/>
    <col min="5" max="5" width="12.42578125" style="1" customWidth="1"/>
    <col min="6" max="6" width="12.7109375" style="1" customWidth="1"/>
    <col min="7" max="16384" width="17.28515625" style="1"/>
  </cols>
  <sheetData>
    <row r="1" spans="1:9" x14ac:dyDescent="0.25">
      <c r="A1" s="35" t="s">
        <v>143</v>
      </c>
    </row>
    <row r="3" spans="1:9" s="34" customFormat="1" x14ac:dyDescent="0.25">
      <c r="A3" s="8" t="s">
        <v>142</v>
      </c>
      <c r="B3" s="8"/>
      <c r="C3" s="8"/>
      <c r="D3" s="8"/>
      <c r="E3" s="8"/>
      <c r="F3" s="8"/>
      <c r="G3" s="8"/>
      <c r="H3" s="8"/>
      <c r="I3" s="8"/>
    </row>
    <row r="4" spans="1:9" x14ac:dyDescent="0.25">
      <c r="A4" s="2" t="s">
        <v>141</v>
      </c>
      <c r="B4" s="2"/>
      <c r="C4" s="2"/>
      <c r="D4" s="2"/>
      <c r="E4" s="2"/>
      <c r="F4" s="2"/>
      <c r="G4" s="2"/>
      <c r="H4" s="2"/>
      <c r="I4" s="2"/>
    </row>
    <row r="5" spans="1:9" x14ac:dyDescent="0.25">
      <c r="A5" s="2" t="s">
        <v>140</v>
      </c>
      <c r="B5" s="2"/>
      <c r="C5" s="2"/>
      <c r="D5" s="6">
        <v>2024</v>
      </c>
      <c r="E5" s="6">
        <v>2023</v>
      </c>
      <c r="F5" s="2"/>
      <c r="G5" s="2"/>
      <c r="H5" s="2"/>
      <c r="I5" s="2"/>
    </row>
    <row r="6" spans="1:9" x14ac:dyDescent="0.25">
      <c r="A6" s="2" t="s">
        <v>139</v>
      </c>
      <c r="B6" s="2"/>
      <c r="C6" s="2"/>
      <c r="D6" s="7">
        <v>0</v>
      </c>
      <c r="E6" s="7">
        <v>4496494.2300000004</v>
      </c>
      <c r="F6" s="2"/>
      <c r="G6" s="2"/>
      <c r="H6" s="2"/>
      <c r="I6" s="2"/>
    </row>
    <row r="7" spans="1:9" x14ac:dyDescent="0.25">
      <c r="A7" s="2" t="s">
        <v>138</v>
      </c>
      <c r="B7" s="2"/>
      <c r="C7" s="2"/>
      <c r="D7" s="7">
        <v>192371.77</v>
      </c>
      <c r="E7" s="7">
        <v>141255.04999999999</v>
      </c>
      <c r="F7" s="2"/>
      <c r="G7" s="2"/>
      <c r="H7" s="2"/>
      <c r="I7" s="2"/>
    </row>
    <row r="8" spans="1:9" x14ac:dyDescent="0.25">
      <c r="A8" s="2" t="s">
        <v>137</v>
      </c>
      <c r="B8" s="2"/>
      <c r="C8" s="2"/>
      <c r="D8" s="7">
        <v>388080.26</v>
      </c>
      <c r="E8" s="7">
        <v>526036.57999999996</v>
      </c>
      <c r="F8" s="2"/>
      <c r="G8" s="2"/>
      <c r="H8" s="2"/>
      <c r="I8" s="2"/>
    </row>
    <row r="9" spans="1:9" x14ac:dyDescent="0.25">
      <c r="A9" s="2" t="s">
        <v>136</v>
      </c>
      <c r="B9" s="2"/>
      <c r="C9" s="2"/>
      <c r="D9" s="7">
        <v>8426724.3499999996</v>
      </c>
      <c r="E9" s="7">
        <v>4110546.94</v>
      </c>
      <c r="F9" s="2"/>
      <c r="G9" s="2"/>
      <c r="H9" s="2"/>
      <c r="I9" s="2"/>
    </row>
    <row r="10" spans="1:9" x14ac:dyDescent="0.25">
      <c r="A10" s="2" t="s">
        <v>135</v>
      </c>
      <c r="B10" s="2"/>
      <c r="C10" s="2"/>
      <c r="D10" s="7">
        <v>401124.17</v>
      </c>
      <c r="E10" s="7">
        <v>395743.88</v>
      </c>
      <c r="F10" s="2"/>
      <c r="G10" s="2"/>
      <c r="H10" s="2"/>
      <c r="I10" s="2"/>
    </row>
    <row r="11" spans="1:9" x14ac:dyDescent="0.25">
      <c r="A11" s="2" t="s">
        <v>134</v>
      </c>
      <c r="B11" s="2"/>
      <c r="C11" s="2"/>
      <c r="D11" s="7">
        <v>1886210.37</v>
      </c>
      <c r="E11" s="7">
        <v>3041377.05</v>
      </c>
      <c r="F11" s="2"/>
      <c r="G11" s="2"/>
      <c r="H11" s="2"/>
      <c r="I11" s="2"/>
    </row>
    <row r="12" spans="1:9" ht="18" thickBot="1" x14ac:dyDescent="0.4">
      <c r="A12" s="2" t="s">
        <v>24</v>
      </c>
      <c r="B12" s="2"/>
      <c r="C12" s="2"/>
      <c r="D12" s="33">
        <f>D6+D7+D8+D9+D10+D11</f>
        <v>11294510.919999998</v>
      </c>
      <c r="E12" s="33">
        <f>E6+E7+E8+E9+E10+E11</f>
        <v>12711453.73</v>
      </c>
      <c r="F12" s="2"/>
      <c r="G12" s="2"/>
      <c r="H12" s="2"/>
      <c r="I12" s="2"/>
    </row>
    <row r="13" spans="1:9" ht="16.5" thickTop="1" x14ac:dyDescent="0.25">
      <c r="A13" s="2" t="s">
        <v>133</v>
      </c>
      <c r="B13" s="2"/>
      <c r="C13" s="2"/>
      <c r="D13" s="2"/>
      <c r="E13" s="2"/>
      <c r="F13" s="2"/>
      <c r="G13" s="2"/>
      <c r="H13" s="2"/>
      <c r="I13" s="2"/>
    </row>
    <row r="14" spans="1:9" s="34" customFormat="1" x14ac:dyDescent="0.25">
      <c r="A14" s="8" t="s">
        <v>132</v>
      </c>
      <c r="B14" s="8"/>
      <c r="C14" s="8"/>
      <c r="D14" s="8"/>
      <c r="E14" s="8"/>
      <c r="F14" s="8"/>
      <c r="G14" s="8"/>
      <c r="H14" s="8"/>
      <c r="I14" s="8"/>
    </row>
    <row r="15" spans="1:9" x14ac:dyDescent="0.25">
      <c r="A15" s="2" t="s">
        <v>131</v>
      </c>
      <c r="B15" s="2"/>
      <c r="C15" s="2"/>
      <c r="D15" s="2"/>
      <c r="E15" s="2"/>
      <c r="F15" s="2"/>
      <c r="G15" s="2"/>
      <c r="H15" s="2"/>
      <c r="I15" s="2"/>
    </row>
    <row r="16" spans="1:9" x14ac:dyDescent="0.25">
      <c r="A16" s="2" t="s">
        <v>3</v>
      </c>
      <c r="B16" s="2"/>
      <c r="C16" s="2"/>
      <c r="D16" s="6">
        <v>2024</v>
      </c>
      <c r="E16" s="6">
        <v>2023</v>
      </c>
      <c r="F16" s="2"/>
      <c r="G16" s="2"/>
      <c r="H16" s="2"/>
      <c r="I16" s="2"/>
    </row>
    <row r="17" spans="1:9" ht="17.25" x14ac:dyDescent="0.35">
      <c r="A17" s="2" t="s">
        <v>130</v>
      </c>
      <c r="B17" s="2"/>
      <c r="C17" s="2"/>
      <c r="D17" s="5">
        <v>256500</v>
      </c>
      <c r="E17" s="5">
        <v>121500</v>
      </c>
      <c r="F17" s="2"/>
      <c r="G17" s="2"/>
      <c r="H17" s="2"/>
      <c r="I17" s="2"/>
    </row>
    <row r="18" spans="1:9" ht="17.25" x14ac:dyDescent="0.35">
      <c r="A18" s="2" t="s">
        <v>24</v>
      </c>
      <c r="B18" s="2"/>
      <c r="C18" s="2"/>
      <c r="D18" s="4">
        <v>256500</v>
      </c>
      <c r="E18" s="4">
        <v>121500</v>
      </c>
      <c r="F18" s="2"/>
      <c r="G18" s="2"/>
      <c r="H18" s="2"/>
      <c r="I18" s="2"/>
    </row>
    <row r="19" spans="1:9" x14ac:dyDescent="0.25">
      <c r="A19" s="2" t="s">
        <v>129</v>
      </c>
      <c r="B19" s="2"/>
      <c r="C19" s="2"/>
      <c r="D19" s="3"/>
      <c r="E19" s="3"/>
      <c r="F19" s="2"/>
      <c r="G19" s="2"/>
      <c r="H19" s="2"/>
      <c r="I19" s="2"/>
    </row>
    <row r="20" spans="1:9" s="34" customFormat="1" x14ac:dyDescent="0.25">
      <c r="A20" s="8" t="s">
        <v>128</v>
      </c>
      <c r="B20" s="8"/>
      <c r="C20" s="8"/>
      <c r="D20" s="8"/>
      <c r="E20" s="8"/>
      <c r="F20" s="8"/>
      <c r="G20" s="8"/>
      <c r="H20" s="8"/>
      <c r="I20" s="8"/>
    </row>
    <row r="21" spans="1:9" x14ac:dyDescent="0.25">
      <c r="A21" s="2" t="s">
        <v>127</v>
      </c>
      <c r="B21" s="2"/>
      <c r="C21" s="2"/>
      <c r="D21" s="2"/>
      <c r="E21" s="2"/>
      <c r="F21" s="2"/>
      <c r="G21" s="2"/>
      <c r="H21" s="2"/>
      <c r="I21" s="2"/>
    </row>
    <row r="22" spans="1:9" x14ac:dyDescent="0.25">
      <c r="A22" s="2" t="s">
        <v>3</v>
      </c>
      <c r="B22" s="2"/>
      <c r="C22" s="2"/>
      <c r="D22" s="6">
        <v>2024</v>
      </c>
      <c r="E22" s="6">
        <v>2023</v>
      </c>
      <c r="F22" s="2"/>
      <c r="G22" s="2"/>
      <c r="H22" s="2"/>
      <c r="I22" s="2"/>
    </row>
    <row r="23" spans="1:9" x14ac:dyDescent="0.25">
      <c r="A23" s="2" t="s">
        <v>126</v>
      </c>
      <c r="B23" s="2"/>
      <c r="C23" s="2"/>
      <c r="D23" s="7">
        <v>1290</v>
      </c>
      <c r="E23" s="7">
        <v>730</v>
      </c>
      <c r="F23" s="2"/>
      <c r="G23" s="2"/>
      <c r="H23" s="2"/>
      <c r="I23" s="2"/>
    </row>
    <row r="24" spans="1:9" x14ac:dyDescent="0.25">
      <c r="A24" s="2" t="s">
        <v>125</v>
      </c>
      <c r="B24" s="2"/>
      <c r="C24" s="2"/>
      <c r="D24" s="7">
        <v>20881.009999999998</v>
      </c>
      <c r="E24" s="7">
        <v>18000</v>
      </c>
      <c r="F24" s="2"/>
      <c r="G24" s="2"/>
      <c r="H24" s="2"/>
      <c r="I24" s="2"/>
    </row>
    <row r="25" spans="1:9" x14ac:dyDescent="0.25">
      <c r="A25" s="2" t="s">
        <v>124</v>
      </c>
      <c r="B25" s="2"/>
      <c r="C25" s="2"/>
      <c r="D25" s="7">
        <v>3550</v>
      </c>
      <c r="E25" s="7">
        <v>2885</v>
      </c>
      <c r="F25" s="2"/>
      <c r="G25" s="2"/>
      <c r="H25" s="2"/>
      <c r="I25" s="2"/>
    </row>
    <row r="26" spans="1:9" ht="18" thickBot="1" x14ac:dyDescent="0.4">
      <c r="A26" s="2" t="s">
        <v>24</v>
      </c>
      <c r="B26" s="2"/>
      <c r="C26" s="2"/>
      <c r="D26" s="33">
        <f>D23+D24+D25</f>
        <v>25721.01</v>
      </c>
      <c r="E26" s="33">
        <f>E23+E24+E25</f>
        <v>21615</v>
      </c>
      <c r="F26" s="2"/>
      <c r="G26" s="2"/>
      <c r="H26" s="2"/>
      <c r="I26" s="2"/>
    </row>
    <row r="27" spans="1:9" ht="16.899999999999999" customHeight="1" thickTop="1" x14ac:dyDescent="0.25">
      <c r="A27" s="2"/>
      <c r="B27" s="2"/>
      <c r="C27" s="2"/>
      <c r="D27" s="2"/>
      <c r="E27" s="2"/>
      <c r="F27" s="2"/>
      <c r="G27" s="2"/>
      <c r="H27" s="2"/>
      <c r="I27" s="2"/>
    </row>
    <row r="28" spans="1:9" hidden="1" x14ac:dyDescent="0.25">
      <c r="A28" s="2"/>
      <c r="B28" s="2"/>
      <c r="C28" s="2"/>
      <c r="D28" s="2"/>
      <c r="E28" s="2"/>
      <c r="F28" s="2"/>
      <c r="G28" s="2"/>
      <c r="H28" s="2"/>
      <c r="I28" s="2"/>
    </row>
    <row r="29" spans="1:9" hidden="1" x14ac:dyDescent="0.25">
      <c r="A29" s="2"/>
      <c r="B29" s="2"/>
      <c r="C29" s="2"/>
      <c r="D29" s="2"/>
      <c r="E29" s="2"/>
      <c r="F29" s="2"/>
      <c r="G29" s="2"/>
      <c r="H29" s="2"/>
      <c r="I29" s="2"/>
    </row>
    <row r="30" spans="1:9" hidden="1" x14ac:dyDescent="0.25">
      <c r="A30" s="8" t="s">
        <v>123</v>
      </c>
      <c r="B30" s="2"/>
      <c r="C30" s="2"/>
      <c r="D30" s="2"/>
      <c r="E30" s="2"/>
      <c r="F30" s="2"/>
      <c r="G30" s="2"/>
      <c r="H30" s="2"/>
      <c r="I30" s="2"/>
    </row>
    <row r="31" spans="1:9" ht="24.75" hidden="1" x14ac:dyDescent="0.25">
      <c r="A31" s="2"/>
      <c r="B31" s="6" t="s">
        <v>122</v>
      </c>
      <c r="C31" s="6" t="s">
        <v>121</v>
      </c>
      <c r="D31" s="6" t="s">
        <v>120</v>
      </c>
      <c r="E31" s="6" t="s">
        <v>119</v>
      </c>
      <c r="F31" s="32" t="s">
        <v>118</v>
      </c>
      <c r="G31" s="32" t="s">
        <v>117</v>
      </c>
      <c r="H31" s="6" t="s">
        <v>116</v>
      </c>
      <c r="I31" s="6" t="s">
        <v>24</v>
      </c>
    </row>
    <row r="32" spans="1:9" ht="24.75" hidden="1" x14ac:dyDescent="0.25">
      <c r="A32" s="29" t="s">
        <v>115</v>
      </c>
      <c r="B32" s="31">
        <v>7933231.54</v>
      </c>
      <c r="C32" s="12">
        <v>11054858.34</v>
      </c>
      <c r="D32" s="12">
        <v>7034643.54</v>
      </c>
      <c r="E32" s="12">
        <v>618367.97</v>
      </c>
      <c r="F32" s="12">
        <v>1048916.31</v>
      </c>
      <c r="G32" s="12">
        <v>10982500</v>
      </c>
      <c r="H32" s="12">
        <v>5701375.3799999999</v>
      </c>
      <c r="I32" s="12">
        <f>SUM(B32:H32)</f>
        <v>44373893.079999998</v>
      </c>
    </row>
    <row r="33" spans="1:10" hidden="1" x14ac:dyDescent="0.25">
      <c r="A33" s="2" t="s">
        <v>114</v>
      </c>
      <c r="B33" s="12">
        <v>0</v>
      </c>
      <c r="C33" s="12">
        <v>4867224.26</v>
      </c>
      <c r="D33" s="12">
        <v>0</v>
      </c>
      <c r="E33" s="12">
        <v>0</v>
      </c>
      <c r="F33" s="12">
        <v>176424.32000000001</v>
      </c>
      <c r="G33" s="12">
        <v>250795</v>
      </c>
      <c r="H33" s="30">
        <v>0</v>
      </c>
      <c r="I33" s="12">
        <f>SUM(B33:H33)</f>
        <v>5294443.58</v>
      </c>
    </row>
    <row r="34" spans="1:10" hidden="1" x14ac:dyDescent="0.25">
      <c r="A34" s="2" t="s">
        <v>113</v>
      </c>
      <c r="B34" s="12">
        <v>0</v>
      </c>
      <c r="C34" s="12"/>
      <c r="D34" s="12">
        <v>0</v>
      </c>
      <c r="E34" s="12">
        <v>0</v>
      </c>
      <c r="F34" s="12">
        <v>0</v>
      </c>
      <c r="G34" s="12">
        <v>0</v>
      </c>
      <c r="H34" s="12">
        <v>0</v>
      </c>
      <c r="I34" s="12">
        <v>0</v>
      </c>
    </row>
    <row r="35" spans="1:10" hidden="1" x14ac:dyDescent="0.25">
      <c r="A35" s="2" t="s">
        <v>108</v>
      </c>
      <c r="B35" s="12">
        <v>0</v>
      </c>
      <c r="C35" s="12">
        <v>0</v>
      </c>
      <c r="D35" s="12">
        <v>0</v>
      </c>
      <c r="E35" s="12">
        <v>0</v>
      </c>
      <c r="F35" s="12">
        <v>0</v>
      </c>
      <c r="G35" s="12">
        <v>0</v>
      </c>
      <c r="H35" s="12">
        <v>0</v>
      </c>
      <c r="I35" s="12">
        <v>0</v>
      </c>
    </row>
    <row r="36" spans="1:10" hidden="1" x14ac:dyDescent="0.25">
      <c r="A36" s="2" t="s">
        <v>112</v>
      </c>
      <c r="B36" s="12">
        <v>0</v>
      </c>
      <c r="C36" s="12">
        <v>0</v>
      </c>
      <c r="D36" s="12">
        <v>0</v>
      </c>
      <c r="E36" s="12">
        <v>0</v>
      </c>
      <c r="F36" s="12">
        <v>0</v>
      </c>
      <c r="G36" s="12">
        <v>0</v>
      </c>
      <c r="H36" s="12">
        <v>0</v>
      </c>
      <c r="I36" s="12">
        <f>SUM(B36:H36)</f>
        <v>0</v>
      </c>
    </row>
    <row r="37" spans="1:10" hidden="1" x14ac:dyDescent="0.25">
      <c r="A37" s="2" t="s">
        <v>111</v>
      </c>
      <c r="B37" s="12">
        <v>0</v>
      </c>
      <c r="C37" s="12">
        <v>0</v>
      </c>
      <c r="D37" s="12">
        <v>0</v>
      </c>
      <c r="E37" s="12">
        <v>0</v>
      </c>
      <c r="F37" s="12">
        <v>0</v>
      </c>
      <c r="G37" s="12">
        <v>0</v>
      </c>
      <c r="H37" s="12">
        <v>0</v>
      </c>
      <c r="I37" s="12">
        <f>SUM(B37:H37)</f>
        <v>0</v>
      </c>
    </row>
    <row r="38" spans="1:10" hidden="1" x14ac:dyDescent="0.25">
      <c r="A38" s="2" t="s">
        <v>107</v>
      </c>
      <c r="B38" s="28">
        <f t="shared" ref="B38:I38" si="0">SUM(B32+B33+B34-B35-B36-B37)</f>
        <v>7933231.54</v>
      </c>
      <c r="C38" s="28">
        <f t="shared" si="0"/>
        <v>15922082.6</v>
      </c>
      <c r="D38" s="28">
        <f t="shared" si="0"/>
        <v>7034643.54</v>
      </c>
      <c r="E38" s="28">
        <f t="shared" si="0"/>
        <v>618367.97</v>
      </c>
      <c r="F38" s="28">
        <f t="shared" si="0"/>
        <v>1225340.6300000001</v>
      </c>
      <c r="G38" s="28">
        <f t="shared" si="0"/>
        <v>11233295</v>
      </c>
      <c r="H38" s="28">
        <f t="shared" si="0"/>
        <v>5701375.3799999999</v>
      </c>
      <c r="I38" s="28">
        <f t="shared" si="0"/>
        <v>49668336.659999996</v>
      </c>
    </row>
    <row r="39" spans="1:10" hidden="1" x14ac:dyDescent="0.25">
      <c r="A39" s="2"/>
      <c r="B39" s="12"/>
      <c r="C39" s="12"/>
      <c r="D39" s="12"/>
      <c r="E39" s="12"/>
      <c r="F39" s="12"/>
      <c r="G39" s="12"/>
      <c r="H39" s="12"/>
      <c r="I39" s="12"/>
    </row>
    <row r="40" spans="1:10" ht="24.75" hidden="1" x14ac:dyDescent="0.25">
      <c r="A40" s="29" t="s">
        <v>110</v>
      </c>
      <c r="B40" s="12"/>
      <c r="C40" s="12">
        <v>663291.51</v>
      </c>
      <c r="D40" s="12">
        <v>433803.02</v>
      </c>
      <c r="E40" s="12">
        <v>174731.28</v>
      </c>
      <c r="F40" s="12">
        <v>357730.34</v>
      </c>
      <c r="G40" s="12">
        <v>4484797.22</v>
      </c>
      <c r="H40" s="12">
        <v>0</v>
      </c>
      <c r="I40" s="12">
        <f>SUM(B40:H40)</f>
        <v>6114353.3700000001</v>
      </c>
    </row>
    <row r="41" spans="1:10" hidden="1" x14ac:dyDescent="0.25">
      <c r="A41" s="2" t="s">
        <v>109</v>
      </c>
      <c r="B41" s="12"/>
      <c r="C41" s="12">
        <f>C38*2%/2</f>
        <v>159220.826</v>
      </c>
      <c r="D41" s="12">
        <f>D38*2%/2</f>
        <v>70346.435400000002</v>
      </c>
      <c r="E41" s="12">
        <f>E38*10%/2</f>
        <v>30918.398499999999</v>
      </c>
      <c r="F41" s="12">
        <f>F38*10%/2</f>
        <v>61267.031500000012</v>
      </c>
      <c r="G41" s="12">
        <f>G38*10%/2</f>
        <v>561664.75</v>
      </c>
      <c r="H41" s="12">
        <v>0</v>
      </c>
      <c r="I41" s="12">
        <f>SUM(B41:H41)</f>
        <v>883417.44140000001</v>
      </c>
    </row>
    <row r="42" spans="1:10" hidden="1" x14ac:dyDescent="0.25">
      <c r="A42" s="2" t="s">
        <v>108</v>
      </c>
      <c r="B42" s="12">
        <v>0</v>
      </c>
      <c r="C42" s="12">
        <v>0</v>
      </c>
      <c r="D42" s="12">
        <v>0</v>
      </c>
      <c r="E42" s="12">
        <v>0</v>
      </c>
      <c r="F42" s="12">
        <v>0</v>
      </c>
      <c r="G42" s="12">
        <v>0</v>
      </c>
      <c r="H42" s="12">
        <v>0</v>
      </c>
      <c r="I42" s="12">
        <f>SUM(B42:H42)</f>
        <v>0</v>
      </c>
    </row>
    <row r="43" spans="1:10" hidden="1" x14ac:dyDescent="0.25">
      <c r="A43" s="2" t="s">
        <v>107</v>
      </c>
      <c r="B43" s="28">
        <f t="shared" ref="B43:G43" si="1">SUM(B40+B41+B42)</f>
        <v>0</v>
      </c>
      <c r="C43" s="28">
        <f t="shared" si="1"/>
        <v>822512.33600000001</v>
      </c>
      <c r="D43" s="28">
        <f t="shared" si="1"/>
        <v>504149.45540000004</v>
      </c>
      <c r="E43" s="28">
        <f t="shared" si="1"/>
        <v>205649.67850000001</v>
      </c>
      <c r="F43" s="28">
        <f t="shared" si="1"/>
        <v>418997.37150000001</v>
      </c>
      <c r="G43" s="28">
        <f t="shared" si="1"/>
        <v>5046461.97</v>
      </c>
      <c r="H43" s="28">
        <v>0</v>
      </c>
      <c r="I43" s="28">
        <f>SUM(B43:H43)</f>
        <v>6997770.8114</v>
      </c>
    </row>
    <row r="44" spans="1:10" ht="25.5" hidden="1" thickBot="1" x14ac:dyDescent="0.3">
      <c r="A44" s="27" t="s">
        <v>106</v>
      </c>
      <c r="B44" s="26">
        <f>SUM(B38-B43)</f>
        <v>7933231.54</v>
      </c>
      <c r="C44" s="26">
        <f>SUM(C38-C40-C41-C42)</f>
        <v>15099570.264</v>
      </c>
      <c r="D44" s="26">
        <f>SUM(D38-D43)</f>
        <v>6530494.0845999997</v>
      </c>
      <c r="E44" s="26">
        <f>SUM(E38-E43)</f>
        <v>412718.29149999993</v>
      </c>
      <c r="F44" s="26">
        <f>SUM(F38-F43)</f>
        <v>806343.25850000011</v>
      </c>
      <c r="G44" s="26">
        <f>SUM(G38-G43)</f>
        <v>6186833.0300000003</v>
      </c>
      <c r="H44" s="26">
        <f>SUM(H38-H43)</f>
        <v>5701375.3799999999</v>
      </c>
      <c r="I44" s="26">
        <f>SUM(I38-I40-I41-I42)</f>
        <v>42670565.8486</v>
      </c>
      <c r="J44" s="25"/>
    </row>
    <row r="45" spans="1:10" hidden="1" x14ac:dyDescent="0.25">
      <c r="A45" s="2"/>
      <c r="B45" s="2"/>
      <c r="C45" s="2"/>
      <c r="D45" s="2"/>
      <c r="E45" s="2"/>
      <c r="F45" s="2"/>
      <c r="G45" s="2"/>
      <c r="H45" s="2"/>
      <c r="I45" s="2"/>
    </row>
    <row r="46" spans="1:10" hidden="1" x14ac:dyDescent="0.25">
      <c r="A46" s="2"/>
      <c r="B46" s="2"/>
      <c r="C46" s="2"/>
      <c r="D46" s="2"/>
      <c r="E46" s="2"/>
      <c r="F46" s="2"/>
      <c r="G46" s="2"/>
      <c r="H46" s="2"/>
      <c r="I46" s="12"/>
    </row>
    <row r="47" spans="1:10" x14ac:dyDescent="0.25">
      <c r="A47" s="2"/>
      <c r="B47" s="2"/>
      <c r="C47" s="2"/>
      <c r="D47" s="2"/>
      <c r="E47" s="2"/>
      <c r="F47" s="2"/>
      <c r="G47" s="2"/>
      <c r="H47" s="2"/>
      <c r="I47" s="2"/>
    </row>
    <row r="48" spans="1:10" x14ac:dyDescent="0.25">
      <c r="A48" s="8" t="s">
        <v>105</v>
      </c>
      <c r="B48" s="2"/>
      <c r="C48" s="2"/>
      <c r="D48" s="2"/>
      <c r="E48" s="2"/>
      <c r="F48" s="2"/>
      <c r="G48" s="2"/>
      <c r="H48" s="2"/>
      <c r="I48" s="2"/>
    </row>
    <row r="49" spans="1:9" x14ac:dyDescent="0.25">
      <c r="A49" s="2" t="s">
        <v>104</v>
      </c>
      <c r="B49" s="2"/>
      <c r="C49" s="2"/>
      <c r="D49" s="2"/>
      <c r="E49" s="2"/>
      <c r="F49" s="2"/>
      <c r="G49" s="2"/>
      <c r="H49" s="2"/>
      <c r="I49" s="2"/>
    </row>
    <row r="50" spans="1:9" x14ac:dyDescent="0.25">
      <c r="A50" s="2" t="s">
        <v>3</v>
      </c>
      <c r="B50" s="2"/>
      <c r="C50" s="2"/>
      <c r="D50" s="6">
        <v>2024</v>
      </c>
      <c r="E50" s="6">
        <v>2023</v>
      </c>
      <c r="F50" s="2"/>
      <c r="G50" s="2"/>
      <c r="H50" s="2"/>
      <c r="I50" s="2"/>
    </row>
    <row r="51" spans="1:9" ht="17.25" x14ac:dyDescent="0.35">
      <c r="A51" s="2" t="s">
        <v>103</v>
      </c>
      <c r="B51" s="2"/>
      <c r="C51" s="2"/>
      <c r="D51" s="5">
        <v>917169</v>
      </c>
      <c r="E51" s="5">
        <v>1236562.1399999999</v>
      </c>
      <c r="F51" s="2"/>
      <c r="G51" s="2"/>
      <c r="H51" s="2"/>
      <c r="I51" s="2"/>
    </row>
    <row r="52" spans="1:9" ht="17.25" x14ac:dyDescent="0.35">
      <c r="A52" s="2" t="s">
        <v>24</v>
      </c>
      <c r="B52" s="2"/>
      <c r="C52" s="2"/>
      <c r="D52" s="4">
        <v>917169</v>
      </c>
      <c r="E52" s="4">
        <v>1236562.1399999999</v>
      </c>
      <c r="F52" s="2"/>
      <c r="G52" s="2"/>
      <c r="H52" s="2"/>
      <c r="I52" s="2"/>
    </row>
    <row r="53" spans="1:9" ht="16.5" thickBot="1" x14ac:dyDescent="0.3">
      <c r="A53" s="2" t="s">
        <v>102</v>
      </c>
      <c r="B53" s="2"/>
      <c r="C53" s="2"/>
      <c r="D53" s="24" t="s">
        <v>47</v>
      </c>
      <c r="E53" s="24" t="s">
        <v>47</v>
      </c>
      <c r="F53" s="2"/>
      <c r="G53" s="2"/>
      <c r="H53" s="2"/>
      <c r="I53" s="2"/>
    </row>
    <row r="54" spans="1:9" ht="16.5" thickTop="1" x14ac:dyDescent="0.25">
      <c r="A54" s="2"/>
      <c r="B54" s="2"/>
      <c r="C54" s="2"/>
      <c r="D54" s="2"/>
      <c r="E54" s="2"/>
      <c r="F54" s="2"/>
      <c r="G54" s="2"/>
      <c r="H54" s="2"/>
      <c r="I54" s="2"/>
    </row>
    <row r="55" spans="1:9" x14ac:dyDescent="0.25">
      <c r="A55" s="2"/>
      <c r="B55" s="2"/>
      <c r="C55" s="2"/>
      <c r="D55" s="2"/>
      <c r="E55" s="2"/>
      <c r="F55" s="2"/>
      <c r="G55" s="2"/>
      <c r="H55" s="2"/>
      <c r="I55" s="2"/>
    </row>
    <row r="56" spans="1:9" x14ac:dyDescent="0.25">
      <c r="A56" s="8" t="s">
        <v>101</v>
      </c>
      <c r="B56" s="2"/>
      <c r="C56" s="2"/>
      <c r="D56" s="2"/>
      <c r="E56" s="2"/>
      <c r="F56" s="2"/>
      <c r="G56" s="2"/>
      <c r="H56" s="2"/>
      <c r="I56" s="2"/>
    </row>
    <row r="57" spans="1:9" x14ac:dyDescent="0.25">
      <c r="A57" s="2" t="s">
        <v>99</v>
      </c>
      <c r="B57" s="2"/>
      <c r="C57" s="2"/>
      <c r="D57" s="2"/>
      <c r="E57" s="2"/>
      <c r="F57" s="2"/>
      <c r="G57" s="2"/>
      <c r="H57" s="2"/>
      <c r="I57" s="2"/>
    </row>
    <row r="58" spans="1:9" x14ac:dyDescent="0.25">
      <c r="A58" s="2" t="s">
        <v>100</v>
      </c>
      <c r="B58" s="2"/>
      <c r="C58" s="2"/>
      <c r="D58" s="2"/>
      <c r="E58" s="2"/>
      <c r="F58" s="2"/>
      <c r="G58" s="2"/>
      <c r="H58" s="2"/>
      <c r="I58" s="2"/>
    </row>
    <row r="59" spans="1:9" x14ac:dyDescent="0.25">
      <c r="A59" s="2" t="s">
        <v>30</v>
      </c>
      <c r="B59" s="2"/>
      <c r="C59" s="2"/>
      <c r="D59" s="6">
        <v>2024</v>
      </c>
      <c r="E59" s="6">
        <v>2023</v>
      </c>
      <c r="F59" s="2"/>
      <c r="G59" s="2"/>
      <c r="H59" s="2"/>
      <c r="I59" s="2"/>
    </row>
    <row r="60" spans="1:9" x14ac:dyDescent="0.25">
      <c r="A60" s="2" t="s">
        <v>99</v>
      </c>
      <c r="B60" s="2"/>
      <c r="C60" s="2"/>
      <c r="D60" s="7">
        <v>5604988.0700000003</v>
      </c>
      <c r="E60" s="7">
        <v>5604988.0700000003</v>
      </c>
      <c r="F60" s="2"/>
      <c r="G60" s="2"/>
      <c r="H60" s="2"/>
      <c r="I60" s="2"/>
    </row>
    <row r="61" spans="1:9" x14ac:dyDescent="0.25">
      <c r="A61" s="2" t="s">
        <v>98</v>
      </c>
      <c r="B61" s="2"/>
      <c r="C61" s="2"/>
      <c r="D61" s="7">
        <f>'[1]Estado de Rendiciento'!B29</f>
        <v>7661513.7985999975</v>
      </c>
      <c r="E61" s="7">
        <v>8080326.9000000004</v>
      </c>
      <c r="F61" s="2"/>
      <c r="G61" s="2"/>
      <c r="H61" s="2"/>
      <c r="I61" s="2"/>
    </row>
    <row r="62" spans="1:9" x14ac:dyDescent="0.25">
      <c r="A62" s="2" t="s">
        <v>97</v>
      </c>
      <c r="B62" s="2"/>
      <c r="C62" s="2"/>
      <c r="D62" s="7">
        <v>40600002.189999998</v>
      </c>
      <c r="E62" s="7">
        <v>31822801.219999999</v>
      </c>
      <c r="F62" s="2"/>
      <c r="G62" s="2"/>
      <c r="H62" s="2"/>
      <c r="I62" s="2"/>
    </row>
    <row r="63" spans="1:9" x14ac:dyDescent="0.25">
      <c r="A63" s="2" t="s">
        <v>96</v>
      </c>
      <c r="B63" s="2"/>
      <c r="C63" s="2"/>
      <c r="D63" s="7">
        <v>-536375.28</v>
      </c>
      <c r="E63" s="7">
        <v>404468.21</v>
      </c>
      <c r="F63" s="9"/>
      <c r="G63" s="2"/>
      <c r="H63" s="2"/>
      <c r="I63" s="2"/>
    </row>
    <row r="64" spans="1:9" ht="17.25" x14ac:dyDescent="0.35">
      <c r="A64" s="2" t="s">
        <v>95</v>
      </c>
      <c r="B64" s="2"/>
      <c r="C64" s="2"/>
      <c r="D64" s="4">
        <f>SUM(D60:D63)</f>
        <v>53330128.778599992</v>
      </c>
      <c r="E64" s="4">
        <f>E60+E61+E62+E63</f>
        <v>45912584.399999999</v>
      </c>
      <c r="F64" s="2"/>
      <c r="G64" s="2"/>
      <c r="H64" s="2"/>
      <c r="I64" s="2"/>
    </row>
    <row r="65" spans="1:9" ht="17.25" x14ac:dyDescent="0.35">
      <c r="A65" s="2"/>
      <c r="B65" s="2"/>
      <c r="C65" s="2"/>
      <c r="D65" s="4"/>
      <c r="E65" s="4"/>
      <c r="F65" s="2"/>
      <c r="G65" s="2"/>
      <c r="H65" s="2"/>
      <c r="I65" s="2"/>
    </row>
    <row r="66" spans="1:9" x14ac:dyDescent="0.25">
      <c r="A66" s="23" t="s">
        <v>94</v>
      </c>
      <c r="B66" s="2"/>
      <c r="C66" s="2"/>
      <c r="D66" s="2"/>
      <c r="E66" s="2"/>
      <c r="F66" s="2"/>
      <c r="G66" s="2"/>
      <c r="H66" s="2"/>
      <c r="I66" s="2"/>
    </row>
    <row r="67" spans="1:9" x14ac:dyDescent="0.25">
      <c r="A67" s="2"/>
      <c r="B67" s="2"/>
      <c r="C67" s="2"/>
      <c r="D67" s="2"/>
      <c r="E67" s="2"/>
      <c r="F67" s="2"/>
      <c r="G67" s="2"/>
      <c r="H67" s="2"/>
      <c r="I67" s="2"/>
    </row>
    <row r="68" spans="1:9" x14ac:dyDescent="0.25">
      <c r="A68" s="8" t="s">
        <v>93</v>
      </c>
      <c r="B68" s="2"/>
      <c r="C68" s="2"/>
      <c r="D68" s="2"/>
      <c r="E68" s="2"/>
      <c r="F68" s="2"/>
      <c r="G68" s="2"/>
      <c r="H68" s="2"/>
      <c r="I68" s="2"/>
    </row>
    <row r="69" spans="1:9" x14ac:dyDescent="0.25">
      <c r="A69" s="2" t="s">
        <v>92</v>
      </c>
      <c r="B69" s="2"/>
      <c r="C69" s="2"/>
      <c r="D69" s="2"/>
      <c r="E69" s="2"/>
      <c r="F69" s="2"/>
      <c r="G69" s="2"/>
      <c r="H69" s="2"/>
      <c r="I69" s="2"/>
    </row>
    <row r="70" spans="1:9" x14ac:dyDescent="0.25">
      <c r="A70" s="2" t="s">
        <v>3</v>
      </c>
      <c r="B70" s="2"/>
      <c r="C70" s="2"/>
      <c r="D70" s="6">
        <v>2024</v>
      </c>
      <c r="E70" s="6">
        <v>2023</v>
      </c>
      <c r="F70" s="2"/>
      <c r="G70" s="2"/>
      <c r="H70" s="2"/>
      <c r="I70" s="2"/>
    </row>
    <row r="71" spans="1:9" x14ac:dyDescent="0.25">
      <c r="A71" s="2" t="s">
        <v>91</v>
      </c>
      <c r="B71" s="2"/>
      <c r="C71" s="2"/>
      <c r="D71" s="7">
        <v>34000</v>
      </c>
      <c r="E71" s="7">
        <v>52800</v>
      </c>
      <c r="F71" s="2"/>
      <c r="G71" s="2"/>
      <c r="H71" s="2"/>
      <c r="I71" s="2"/>
    </row>
    <row r="72" spans="1:9" ht="17.25" x14ac:dyDescent="0.35">
      <c r="A72" s="2" t="s">
        <v>90</v>
      </c>
      <c r="B72" s="2"/>
      <c r="C72" s="2"/>
      <c r="D72" s="5">
        <v>5500</v>
      </c>
      <c r="E72" s="5">
        <v>5400</v>
      </c>
      <c r="F72" s="2"/>
      <c r="G72" s="2"/>
      <c r="H72" s="2"/>
      <c r="I72" s="2"/>
    </row>
    <row r="73" spans="1:9" ht="18" thickBot="1" x14ac:dyDescent="0.4">
      <c r="A73" s="2" t="s">
        <v>24</v>
      </c>
      <c r="B73" s="2"/>
      <c r="C73" s="2"/>
      <c r="D73" s="22">
        <v>39500</v>
      </c>
      <c r="E73" s="22">
        <v>58200</v>
      </c>
      <c r="F73" s="2"/>
      <c r="G73" s="2"/>
      <c r="H73" s="2"/>
      <c r="I73" s="2"/>
    </row>
    <row r="74" spans="1:9" ht="16.5" thickTop="1" x14ac:dyDescent="0.25">
      <c r="A74" s="2"/>
      <c r="B74" s="2"/>
      <c r="C74" s="2"/>
      <c r="D74" s="2"/>
      <c r="E74" s="2"/>
      <c r="F74" s="2"/>
      <c r="G74" s="2"/>
      <c r="H74" s="2"/>
      <c r="I74" s="2"/>
    </row>
    <row r="75" spans="1:9" x14ac:dyDescent="0.25">
      <c r="A75" s="8" t="s">
        <v>89</v>
      </c>
      <c r="B75" s="2"/>
      <c r="C75" s="2"/>
      <c r="D75" s="2"/>
      <c r="E75" s="2"/>
      <c r="F75" s="2"/>
      <c r="G75" s="2"/>
      <c r="H75" s="2"/>
      <c r="I75" s="2"/>
    </row>
    <row r="76" spans="1:9" x14ac:dyDescent="0.25">
      <c r="A76" s="2" t="s">
        <v>88</v>
      </c>
      <c r="B76" s="2"/>
      <c r="C76" s="2"/>
      <c r="D76" s="2"/>
      <c r="E76" s="2"/>
      <c r="F76" s="2"/>
      <c r="G76" s="2"/>
      <c r="H76" s="2"/>
      <c r="I76" s="2"/>
    </row>
    <row r="77" spans="1:9" x14ac:dyDescent="0.25">
      <c r="A77" s="2" t="s">
        <v>3</v>
      </c>
      <c r="B77" s="2"/>
      <c r="C77" s="2"/>
      <c r="D77" s="6">
        <v>2024</v>
      </c>
      <c r="E77" s="6">
        <v>2023</v>
      </c>
      <c r="F77" s="2"/>
      <c r="G77" s="2"/>
      <c r="H77" s="2"/>
      <c r="I77" s="2"/>
    </row>
    <row r="78" spans="1:9" x14ac:dyDescent="0.25">
      <c r="A78" s="2" t="s">
        <v>87</v>
      </c>
      <c r="B78" s="2"/>
      <c r="C78" s="2"/>
      <c r="D78" s="3">
        <v>0</v>
      </c>
      <c r="E78" s="3">
        <v>0</v>
      </c>
      <c r="F78" s="2"/>
      <c r="G78" s="2"/>
      <c r="H78" s="2"/>
      <c r="I78" s="2"/>
    </row>
    <row r="79" spans="1:9" ht="17.25" x14ac:dyDescent="0.35">
      <c r="A79" s="2" t="s">
        <v>86</v>
      </c>
      <c r="B79" s="2"/>
      <c r="C79" s="2"/>
      <c r="D79" s="5">
        <v>20200</v>
      </c>
      <c r="E79" s="5">
        <v>14075</v>
      </c>
      <c r="F79" s="12"/>
      <c r="G79" s="2"/>
      <c r="H79" s="2"/>
      <c r="I79" s="2"/>
    </row>
    <row r="80" spans="1:9" ht="17.25" x14ac:dyDescent="0.35">
      <c r="A80" s="2" t="s">
        <v>24</v>
      </c>
      <c r="B80" s="2"/>
      <c r="C80" s="2"/>
      <c r="D80" s="18">
        <v>20200</v>
      </c>
      <c r="E80" s="21">
        <v>14075</v>
      </c>
      <c r="F80" s="2"/>
      <c r="G80" s="2"/>
      <c r="H80" s="2"/>
      <c r="I80" s="2"/>
    </row>
    <row r="81" spans="1:9" x14ac:dyDescent="0.25">
      <c r="A81" s="2"/>
      <c r="B81" s="2"/>
      <c r="C81" s="2"/>
      <c r="D81" s="2"/>
      <c r="E81" s="2"/>
      <c r="F81" s="2"/>
      <c r="G81" s="2"/>
      <c r="H81" s="2"/>
      <c r="I81" s="2"/>
    </row>
    <row r="82" spans="1:9" x14ac:dyDescent="0.25">
      <c r="A82" s="8" t="s">
        <v>85</v>
      </c>
      <c r="B82" s="2"/>
      <c r="C82" s="2"/>
      <c r="D82" s="2"/>
      <c r="E82" s="2"/>
      <c r="F82" s="2"/>
      <c r="G82" s="2"/>
      <c r="H82" s="2"/>
      <c r="I82" s="2"/>
    </row>
    <row r="83" spans="1:9" x14ac:dyDescent="0.25">
      <c r="A83" s="2" t="s">
        <v>84</v>
      </c>
      <c r="B83" s="2"/>
      <c r="C83" s="2"/>
      <c r="D83" s="2"/>
      <c r="E83" s="2"/>
      <c r="F83" s="2"/>
      <c r="G83" s="2"/>
      <c r="H83" s="2"/>
      <c r="I83" s="2"/>
    </row>
    <row r="84" spans="1:9" x14ac:dyDescent="0.25">
      <c r="A84" s="2" t="s">
        <v>3</v>
      </c>
      <c r="B84" s="2"/>
      <c r="C84" s="2"/>
      <c r="D84" s="3"/>
      <c r="E84" s="6">
        <v>2024</v>
      </c>
      <c r="F84" s="6">
        <v>2023</v>
      </c>
      <c r="G84" s="2"/>
      <c r="H84" s="2"/>
      <c r="I84" s="2"/>
    </row>
    <row r="85" spans="1:9" x14ac:dyDescent="0.25">
      <c r="A85" s="2" t="s">
        <v>83</v>
      </c>
      <c r="B85" s="2"/>
      <c r="C85" s="2"/>
      <c r="D85" s="3"/>
      <c r="E85" s="7">
        <v>7258716</v>
      </c>
      <c r="F85" s="12">
        <v>7707396</v>
      </c>
      <c r="G85" s="2"/>
      <c r="H85" s="2"/>
      <c r="I85" s="2"/>
    </row>
    <row r="86" spans="1:9" x14ac:dyDescent="0.25">
      <c r="A86" s="2" t="s">
        <v>82</v>
      </c>
      <c r="B86" s="2"/>
      <c r="C86" s="2"/>
      <c r="D86" s="3"/>
      <c r="E86" s="7">
        <v>5062176</v>
      </c>
      <c r="F86" s="12">
        <v>4384488</v>
      </c>
      <c r="G86" s="2"/>
      <c r="H86" s="2"/>
      <c r="I86" s="2"/>
    </row>
    <row r="87" spans="1:9" x14ac:dyDescent="0.25">
      <c r="A87" s="2" t="s">
        <v>81</v>
      </c>
      <c r="B87" s="2"/>
      <c r="C87" s="2"/>
      <c r="D87" s="3"/>
      <c r="E87" s="14">
        <v>4000000</v>
      </c>
      <c r="F87" s="12">
        <v>4496494.2300000004</v>
      </c>
      <c r="G87" s="2"/>
      <c r="H87" s="2"/>
      <c r="I87" s="2"/>
    </row>
    <row r="88" spans="1:9" x14ac:dyDescent="0.25">
      <c r="A88" s="2" t="s">
        <v>80</v>
      </c>
      <c r="B88" s="2"/>
      <c r="C88" s="2"/>
      <c r="D88" s="3"/>
      <c r="E88" s="14">
        <v>0</v>
      </c>
      <c r="F88" s="12">
        <v>422550.25</v>
      </c>
      <c r="G88" s="2"/>
      <c r="H88" s="2"/>
      <c r="I88" s="2"/>
    </row>
    <row r="89" spans="1:9" x14ac:dyDescent="0.25">
      <c r="A89" s="2" t="s">
        <v>79</v>
      </c>
      <c r="B89" s="2"/>
      <c r="C89" s="2"/>
      <c r="D89" s="3"/>
      <c r="E89" s="14">
        <v>0</v>
      </c>
      <c r="F89" s="12">
        <v>300000</v>
      </c>
      <c r="G89" s="2"/>
      <c r="H89" s="2"/>
      <c r="I89" s="2"/>
    </row>
    <row r="90" spans="1:9" ht="17.25" x14ac:dyDescent="0.35">
      <c r="A90" s="2" t="s">
        <v>78</v>
      </c>
      <c r="B90" s="2"/>
      <c r="C90" s="2"/>
      <c r="D90" s="3"/>
      <c r="E90" s="20">
        <v>1866708.9</v>
      </c>
      <c r="F90" s="19">
        <v>0</v>
      </c>
      <c r="G90" s="2"/>
      <c r="H90" s="2"/>
      <c r="I90" s="2"/>
    </row>
    <row r="91" spans="1:9" ht="17.25" x14ac:dyDescent="0.35">
      <c r="A91" s="2" t="s">
        <v>24</v>
      </c>
      <c r="B91" s="2"/>
      <c r="C91" s="2"/>
      <c r="D91" s="3"/>
      <c r="E91" s="18">
        <f>E85+E86+E87+E90</f>
        <v>18187600.899999999</v>
      </c>
      <c r="F91" s="16">
        <f>F85+F86+F87+F88+F89</f>
        <v>17310928.48</v>
      </c>
      <c r="G91" s="2"/>
      <c r="H91" s="2"/>
      <c r="I91" s="2"/>
    </row>
    <row r="92" spans="1:9" x14ac:dyDescent="0.25">
      <c r="A92" s="8" t="s">
        <v>77</v>
      </c>
      <c r="B92" s="2"/>
      <c r="C92" s="2"/>
      <c r="D92" s="2"/>
      <c r="E92" s="14">
        <v>0</v>
      </c>
      <c r="F92" s="12"/>
      <c r="G92" s="2"/>
      <c r="H92" s="2"/>
      <c r="I92" s="2"/>
    </row>
    <row r="93" spans="1:9" x14ac:dyDescent="0.25">
      <c r="A93" s="2" t="s">
        <v>76</v>
      </c>
      <c r="B93" s="2"/>
      <c r="C93" s="2"/>
      <c r="D93" s="2"/>
      <c r="E93" s="2"/>
      <c r="F93" s="2"/>
      <c r="G93" s="2"/>
      <c r="H93" s="2"/>
      <c r="I93" s="2"/>
    </row>
    <row r="94" spans="1:9" x14ac:dyDescent="0.25">
      <c r="A94" s="2" t="s">
        <v>30</v>
      </c>
      <c r="B94" s="2"/>
      <c r="C94" s="2"/>
      <c r="D94" s="6">
        <v>2024</v>
      </c>
      <c r="E94" s="6">
        <v>2023</v>
      </c>
      <c r="F94" s="2"/>
      <c r="G94" s="2"/>
      <c r="H94" s="2"/>
      <c r="I94" s="2"/>
    </row>
    <row r="95" spans="1:9" ht="17.25" x14ac:dyDescent="0.35">
      <c r="A95" s="2" t="s">
        <v>75</v>
      </c>
      <c r="B95" s="2"/>
      <c r="C95" s="2"/>
      <c r="D95" s="5">
        <v>0</v>
      </c>
      <c r="E95" s="5">
        <v>2000</v>
      </c>
      <c r="F95" s="2"/>
      <c r="G95" s="2"/>
      <c r="H95" s="2"/>
      <c r="I95" s="2"/>
    </row>
    <row r="96" spans="1:9" x14ac:dyDescent="0.25">
      <c r="A96" s="2" t="s">
        <v>24</v>
      </c>
      <c r="B96" s="2"/>
      <c r="C96" s="2"/>
      <c r="D96" s="17">
        <f>SUM(D95)</f>
        <v>0</v>
      </c>
      <c r="E96" s="17">
        <v>2000</v>
      </c>
      <c r="F96" s="2"/>
      <c r="G96" s="2"/>
      <c r="H96" s="2"/>
      <c r="I96" s="2"/>
    </row>
    <row r="97" spans="1:9" x14ac:dyDescent="0.25">
      <c r="A97" s="2" t="s">
        <v>74</v>
      </c>
      <c r="B97" s="2"/>
      <c r="C97" s="2"/>
      <c r="D97" s="7">
        <v>0</v>
      </c>
      <c r="E97" s="7">
        <v>0</v>
      </c>
      <c r="F97" s="2"/>
      <c r="G97" s="2"/>
      <c r="H97" s="2"/>
      <c r="I97" s="2"/>
    </row>
    <row r="98" spans="1:9" ht="17.25" x14ac:dyDescent="0.35">
      <c r="A98" s="2" t="s">
        <v>73</v>
      </c>
      <c r="B98" s="2"/>
      <c r="C98" s="16">
        <v>18247300.899999999</v>
      </c>
      <c r="D98" s="14"/>
      <c r="E98" s="3"/>
      <c r="F98" s="2"/>
      <c r="G98" s="2"/>
      <c r="H98" s="2"/>
      <c r="I98" s="2"/>
    </row>
    <row r="99" spans="1:9" x14ac:dyDescent="0.25">
      <c r="A99" s="2" t="s">
        <v>0</v>
      </c>
      <c r="B99" s="2"/>
      <c r="C99" s="2"/>
      <c r="D99" s="2"/>
      <c r="E99" s="2"/>
      <c r="F99" s="2"/>
      <c r="G99" s="2"/>
      <c r="H99" s="2"/>
      <c r="I99" s="2"/>
    </row>
    <row r="100" spans="1:9" x14ac:dyDescent="0.25">
      <c r="A100" s="8" t="s">
        <v>72</v>
      </c>
      <c r="B100" s="2"/>
      <c r="C100" s="2"/>
      <c r="D100" s="2"/>
      <c r="E100" s="2"/>
      <c r="F100" s="2"/>
      <c r="G100" s="2"/>
      <c r="H100" s="2"/>
      <c r="I100" s="2"/>
    </row>
    <row r="101" spans="1:9" x14ac:dyDescent="0.25">
      <c r="A101" s="2" t="s">
        <v>71</v>
      </c>
      <c r="B101" s="2"/>
      <c r="C101" s="2"/>
      <c r="D101" s="2"/>
      <c r="E101" s="2"/>
      <c r="F101" s="2"/>
      <c r="G101" s="2"/>
      <c r="H101" s="2"/>
      <c r="I101" s="2"/>
    </row>
    <row r="102" spans="1:9" x14ac:dyDescent="0.25">
      <c r="A102" s="2" t="s">
        <v>70</v>
      </c>
      <c r="B102" s="2"/>
      <c r="C102" s="2"/>
      <c r="D102" s="6">
        <v>2024</v>
      </c>
      <c r="E102" s="6">
        <v>2023</v>
      </c>
      <c r="F102" s="2"/>
      <c r="G102" s="2"/>
      <c r="H102" s="2"/>
      <c r="I102" s="2"/>
    </row>
    <row r="103" spans="1:9" x14ac:dyDescent="0.25">
      <c r="A103" s="2" t="s">
        <v>69</v>
      </c>
      <c r="B103" s="2"/>
      <c r="C103" s="2"/>
      <c r="D103" s="7">
        <v>2413903.91</v>
      </c>
      <c r="E103" s="7">
        <v>2432123.9300000002</v>
      </c>
      <c r="F103" s="2"/>
      <c r="G103" s="2"/>
      <c r="H103" s="2"/>
      <c r="I103" s="2"/>
    </row>
    <row r="104" spans="1:9" ht="17.25" customHeight="1" x14ac:dyDescent="0.25">
      <c r="A104" s="152" t="s">
        <v>68</v>
      </c>
      <c r="B104" s="152"/>
      <c r="C104" s="152"/>
      <c r="D104" s="7">
        <v>116339.25</v>
      </c>
      <c r="E104" s="7">
        <v>114695.52</v>
      </c>
      <c r="F104" s="2"/>
      <c r="G104" s="2"/>
      <c r="H104" s="2"/>
      <c r="I104" s="2"/>
    </row>
    <row r="105" spans="1:9" ht="17.25" customHeight="1" x14ac:dyDescent="0.25">
      <c r="A105" s="15" t="s">
        <v>67</v>
      </c>
      <c r="B105" s="13"/>
      <c r="C105" s="13"/>
      <c r="D105" s="7">
        <v>116503.21</v>
      </c>
      <c r="E105" s="7">
        <v>112857.02</v>
      </c>
      <c r="F105" s="2"/>
      <c r="G105" s="2"/>
      <c r="H105" s="2"/>
      <c r="I105" s="2"/>
    </row>
    <row r="106" spans="1:9" ht="17.25" customHeight="1" x14ac:dyDescent="0.25">
      <c r="A106" s="13" t="s">
        <v>66</v>
      </c>
      <c r="B106" s="13"/>
      <c r="C106" s="13"/>
      <c r="D106" s="14">
        <v>19690.59</v>
      </c>
      <c r="E106" s="14">
        <v>21412.31</v>
      </c>
      <c r="F106" s="2"/>
      <c r="G106" s="2"/>
      <c r="H106" s="2"/>
      <c r="I106" s="2"/>
    </row>
    <row r="107" spans="1:9" x14ac:dyDescent="0.25">
      <c r="A107" s="2" t="s">
        <v>65</v>
      </c>
      <c r="B107" s="2"/>
      <c r="C107" s="2"/>
      <c r="D107" s="7">
        <v>47991.76</v>
      </c>
      <c r="E107" s="7">
        <v>76904.31</v>
      </c>
      <c r="F107" s="2"/>
      <c r="G107" s="2"/>
      <c r="H107" s="2"/>
      <c r="I107" s="2"/>
    </row>
    <row r="108" spans="1:9" x14ac:dyDescent="0.25">
      <c r="A108" s="2" t="s">
        <v>64</v>
      </c>
      <c r="B108" s="2"/>
      <c r="C108" s="2"/>
      <c r="D108" s="7">
        <v>5712.5</v>
      </c>
      <c r="E108" s="7">
        <v>13199.3</v>
      </c>
      <c r="F108" s="2"/>
      <c r="G108" s="2"/>
      <c r="H108" s="2"/>
      <c r="I108" s="2"/>
    </row>
    <row r="109" spans="1:9" x14ac:dyDescent="0.25">
      <c r="A109" s="2" t="s">
        <v>63</v>
      </c>
      <c r="B109" s="2"/>
      <c r="C109" s="2"/>
      <c r="D109" s="7">
        <v>210000</v>
      </c>
      <c r="E109" s="7">
        <v>217000</v>
      </c>
      <c r="F109" s="2"/>
      <c r="G109" s="2"/>
      <c r="H109" s="2"/>
      <c r="I109" s="2"/>
    </row>
    <row r="110" spans="1:9" x14ac:dyDescent="0.25">
      <c r="A110" s="2" t="s">
        <v>62</v>
      </c>
      <c r="B110" s="2"/>
      <c r="C110" s="2"/>
      <c r="D110" s="7">
        <v>1749646.73</v>
      </c>
      <c r="E110" s="7">
        <v>1752573.79</v>
      </c>
      <c r="F110" s="2"/>
      <c r="G110" s="2"/>
      <c r="H110" s="2"/>
      <c r="I110" s="2"/>
    </row>
    <row r="111" spans="1:9" x14ac:dyDescent="0.25">
      <c r="A111" s="2" t="s">
        <v>61</v>
      </c>
      <c r="B111" s="2"/>
      <c r="C111" s="2"/>
      <c r="D111" s="7">
        <v>145800</v>
      </c>
      <c r="E111" s="7">
        <v>133100</v>
      </c>
      <c r="F111" s="2"/>
      <c r="G111" s="2"/>
      <c r="H111" s="2"/>
      <c r="I111" s="2"/>
    </row>
    <row r="112" spans="1:9" x14ac:dyDescent="0.25">
      <c r="A112" s="2" t="s">
        <v>60</v>
      </c>
      <c r="B112" s="2"/>
      <c r="C112" s="2"/>
      <c r="D112" s="7">
        <v>4153.21</v>
      </c>
      <c r="E112" s="7">
        <v>42778.04</v>
      </c>
      <c r="F112" s="2"/>
      <c r="G112" s="2"/>
      <c r="H112" s="2"/>
      <c r="I112" s="2"/>
    </row>
    <row r="113" spans="1:9" x14ac:dyDescent="0.25">
      <c r="A113" s="2" t="s">
        <v>59</v>
      </c>
      <c r="B113" s="2"/>
      <c r="C113" s="2"/>
      <c r="D113" s="7">
        <v>90000</v>
      </c>
      <c r="E113" s="7">
        <v>90000</v>
      </c>
      <c r="F113" s="2"/>
      <c r="G113" s="2"/>
      <c r="H113" s="2"/>
      <c r="I113" s="2"/>
    </row>
    <row r="114" spans="1:9" x14ac:dyDescent="0.25">
      <c r="A114" s="2" t="s">
        <v>58</v>
      </c>
      <c r="B114" s="2"/>
      <c r="C114" s="2"/>
      <c r="D114" s="7">
        <v>24164.720000000001</v>
      </c>
      <c r="E114" s="7">
        <v>38365.94</v>
      </c>
      <c r="F114" s="2"/>
      <c r="G114" s="2"/>
      <c r="H114" s="2"/>
      <c r="I114" s="2"/>
    </row>
    <row r="115" spans="1:9" ht="17.25" x14ac:dyDescent="0.35">
      <c r="A115" s="2" t="s">
        <v>57</v>
      </c>
      <c r="B115" s="2"/>
      <c r="C115" s="2"/>
      <c r="D115" s="5">
        <v>0</v>
      </c>
      <c r="E115" s="5">
        <v>48900</v>
      </c>
      <c r="F115" s="2"/>
      <c r="G115" s="2"/>
      <c r="H115" s="2"/>
      <c r="I115" s="2"/>
    </row>
    <row r="116" spans="1:9" ht="12.75" customHeight="1" x14ac:dyDescent="0.35">
      <c r="A116" s="2" t="s">
        <v>24</v>
      </c>
      <c r="B116" s="2"/>
      <c r="C116" s="2"/>
      <c r="D116" s="4">
        <f>D103+D104+D105+D106+D107+D108+D109+D110+D111+D112+D113+D114+D115</f>
        <v>4943905.879999999</v>
      </c>
      <c r="E116" s="4">
        <f>E103+E104+E105+E106+E107+E108+E109+E110+E111+E112+E113+E114+E115</f>
        <v>5093910.16</v>
      </c>
      <c r="F116" s="2"/>
      <c r="G116" s="2"/>
      <c r="H116" s="2"/>
      <c r="I116" s="2"/>
    </row>
    <row r="117" spans="1:9" ht="38.25" customHeight="1" x14ac:dyDescent="0.25">
      <c r="A117" s="152" t="s">
        <v>56</v>
      </c>
      <c r="B117" s="152"/>
      <c r="C117" s="152"/>
      <c r="D117" s="152"/>
      <c r="E117" s="152"/>
      <c r="F117" s="152"/>
      <c r="G117" s="152"/>
      <c r="H117" s="152"/>
      <c r="I117" s="152"/>
    </row>
    <row r="118" spans="1:9" ht="11.25" customHeight="1" x14ac:dyDescent="0.25">
      <c r="A118" s="13" t="s">
        <v>55</v>
      </c>
      <c r="B118" s="13"/>
      <c r="C118" s="13"/>
      <c r="D118" s="13"/>
      <c r="E118" s="13"/>
      <c r="F118" s="13"/>
      <c r="G118" s="13"/>
      <c r="H118" s="13"/>
      <c r="I118" s="13"/>
    </row>
    <row r="119" spans="1:9" ht="12" customHeight="1" x14ac:dyDescent="0.25">
      <c r="A119" s="2" t="s">
        <v>54</v>
      </c>
      <c r="B119" s="2"/>
      <c r="C119" s="2"/>
      <c r="D119" s="2"/>
      <c r="E119" s="2"/>
      <c r="F119" s="2"/>
      <c r="G119" s="2"/>
      <c r="H119" s="2"/>
      <c r="I119" s="2"/>
    </row>
    <row r="120" spans="1:9" x14ac:dyDescent="0.25">
      <c r="A120" s="2" t="s">
        <v>53</v>
      </c>
      <c r="B120" s="2"/>
      <c r="C120" s="2"/>
      <c r="D120" s="2"/>
      <c r="E120" s="2"/>
      <c r="F120" s="2"/>
      <c r="G120" s="2"/>
      <c r="H120" s="2"/>
      <c r="I120" s="2"/>
    </row>
    <row r="121" spans="1:9" x14ac:dyDescent="0.25">
      <c r="A121" s="8" t="s">
        <v>52</v>
      </c>
      <c r="B121" s="2"/>
      <c r="C121" s="2"/>
      <c r="D121" s="2"/>
      <c r="E121" s="2"/>
      <c r="F121" s="2"/>
      <c r="G121" s="2"/>
      <c r="H121" s="2"/>
      <c r="I121" s="2"/>
    </row>
    <row r="122" spans="1:9" x14ac:dyDescent="0.25">
      <c r="A122" s="2" t="s">
        <v>51</v>
      </c>
      <c r="B122" s="2"/>
      <c r="C122" s="2"/>
      <c r="D122" s="2"/>
      <c r="E122" s="2"/>
      <c r="F122" s="2"/>
      <c r="G122" s="2"/>
      <c r="H122" s="2"/>
      <c r="I122" s="2"/>
    </row>
    <row r="123" spans="1:9" x14ac:dyDescent="0.25">
      <c r="A123" s="2" t="s">
        <v>3</v>
      </c>
      <c r="B123" s="2"/>
      <c r="C123" s="2"/>
      <c r="D123" s="6">
        <v>2024</v>
      </c>
      <c r="E123" s="6">
        <v>2023</v>
      </c>
      <c r="F123" s="2"/>
      <c r="G123" s="2"/>
      <c r="H123" s="2"/>
      <c r="I123" s="2"/>
    </row>
    <row r="124" spans="1:9" x14ac:dyDescent="0.25">
      <c r="A124" s="2" t="s">
        <v>50</v>
      </c>
      <c r="B124" s="2"/>
      <c r="C124" s="2"/>
      <c r="D124" s="7">
        <v>1416903.5</v>
      </c>
      <c r="E124" s="7">
        <v>703334</v>
      </c>
      <c r="F124" s="2"/>
      <c r="G124" s="2"/>
      <c r="H124" s="2"/>
      <c r="I124" s="2"/>
    </row>
    <row r="125" spans="1:9" x14ac:dyDescent="0.25">
      <c r="A125" s="2" t="s">
        <v>49</v>
      </c>
      <c r="B125" s="2"/>
      <c r="C125" s="2"/>
      <c r="D125" s="7">
        <v>72956</v>
      </c>
      <c r="E125" s="7">
        <v>131925</v>
      </c>
      <c r="F125" s="2"/>
      <c r="G125" s="2"/>
      <c r="H125" s="2"/>
      <c r="I125" s="2"/>
    </row>
    <row r="126" spans="1:9" ht="17.25" x14ac:dyDescent="0.35">
      <c r="A126" s="2" t="s">
        <v>24</v>
      </c>
      <c r="B126" s="2"/>
      <c r="C126" s="2"/>
      <c r="D126" s="4">
        <f>SUM(D124:D125)</f>
        <v>1489859.5</v>
      </c>
      <c r="E126" s="4">
        <v>835259</v>
      </c>
      <c r="F126" s="2"/>
      <c r="G126" s="2"/>
      <c r="H126" s="2"/>
      <c r="I126" s="2"/>
    </row>
    <row r="127" spans="1:9" x14ac:dyDescent="0.25">
      <c r="A127" s="8" t="s">
        <v>48</v>
      </c>
      <c r="B127" s="2"/>
      <c r="C127" s="2"/>
      <c r="D127" s="2"/>
      <c r="E127" s="7" t="s">
        <v>47</v>
      </c>
      <c r="F127" s="2"/>
      <c r="G127" s="2"/>
      <c r="H127" s="2"/>
      <c r="I127" s="2"/>
    </row>
    <row r="128" spans="1:9" x14ac:dyDescent="0.25">
      <c r="A128" s="2" t="s">
        <v>46</v>
      </c>
      <c r="B128" s="2"/>
      <c r="C128" s="2"/>
      <c r="D128" s="2"/>
      <c r="E128" s="2"/>
      <c r="F128" s="2"/>
      <c r="G128" s="2"/>
      <c r="H128" s="2"/>
      <c r="I128" s="2"/>
    </row>
    <row r="129" spans="1:9" x14ac:dyDescent="0.25">
      <c r="A129" s="2" t="s">
        <v>45</v>
      </c>
      <c r="B129" s="2"/>
      <c r="C129" s="12">
        <v>0</v>
      </c>
      <c r="D129" s="6">
        <v>2024</v>
      </c>
      <c r="E129" s="6">
        <v>2023</v>
      </c>
      <c r="F129" s="2"/>
      <c r="G129" s="2"/>
      <c r="H129" s="2"/>
      <c r="I129" s="2"/>
    </row>
    <row r="130" spans="1:9" x14ac:dyDescent="0.25">
      <c r="A130" s="2" t="s">
        <v>44</v>
      </c>
      <c r="B130" s="2"/>
      <c r="C130" s="2"/>
      <c r="D130" s="7">
        <v>60931.69</v>
      </c>
      <c r="E130" s="7">
        <v>52400</v>
      </c>
      <c r="F130" s="2"/>
      <c r="G130" s="2"/>
      <c r="H130" s="2"/>
      <c r="I130" s="2"/>
    </row>
    <row r="131" spans="1:9" x14ac:dyDescent="0.25">
      <c r="A131" s="2" t="s">
        <v>43</v>
      </c>
      <c r="B131" s="2"/>
      <c r="C131" s="12">
        <v>0</v>
      </c>
      <c r="D131" s="7">
        <v>0</v>
      </c>
      <c r="E131" s="7">
        <v>12652.5</v>
      </c>
      <c r="F131" s="2"/>
      <c r="G131" s="2"/>
      <c r="H131" s="2"/>
      <c r="I131" s="2"/>
    </row>
    <row r="132" spans="1:9" x14ac:dyDescent="0.25">
      <c r="A132" s="2" t="s">
        <v>42</v>
      </c>
      <c r="B132" s="2"/>
      <c r="C132" s="2"/>
      <c r="D132" s="7">
        <v>6152.49</v>
      </c>
      <c r="E132" s="7">
        <v>0</v>
      </c>
      <c r="F132" s="2"/>
      <c r="G132" s="2"/>
      <c r="H132" s="2"/>
      <c r="I132" s="2"/>
    </row>
    <row r="133" spans="1:9" x14ac:dyDescent="0.25">
      <c r="A133" s="2" t="s">
        <v>41</v>
      </c>
      <c r="B133" s="2"/>
      <c r="C133" s="2"/>
      <c r="D133" s="7">
        <v>1053.3900000000001</v>
      </c>
      <c r="E133" s="7">
        <v>0</v>
      </c>
      <c r="F133" s="2"/>
      <c r="G133" s="2"/>
      <c r="H133" s="2"/>
      <c r="I133" s="2"/>
    </row>
    <row r="134" spans="1:9" x14ac:dyDescent="0.25">
      <c r="A134" s="2" t="s">
        <v>40</v>
      </c>
      <c r="B134" s="2"/>
      <c r="C134" s="2"/>
      <c r="D134" s="7">
        <v>136625.60000000001</v>
      </c>
      <c r="E134" s="7">
        <v>185954.99</v>
      </c>
      <c r="F134" s="2"/>
      <c r="G134" s="2"/>
      <c r="H134" s="2"/>
      <c r="I134" s="2"/>
    </row>
    <row r="135" spans="1:9" x14ac:dyDescent="0.25">
      <c r="A135" s="2" t="s">
        <v>39</v>
      </c>
      <c r="B135" s="2"/>
      <c r="C135" s="2"/>
      <c r="D135" s="7">
        <v>7930</v>
      </c>
      <c r="E135" s="7">
        <v>21120</v>
      </c>
      <c r="F135" s="2"/>
      <c r="G135" s="2"/>
      <c r="H135" s="2"/>
      <c r="I135" s="2"/>
    </row>
    <row r="136" spans="1:9" x14ac:dyDescent="0.25">
      <c r="A136" s="2" t="s">
        <v>38</v>
      </c>
      <c r="B136" s="2"/>
      <c r="C136" s="2"/>
      <c r="D136" s="7">
        <v>156470</v>
      </c>
      <c r="E136" s="7">
        <v>133465</v>
      </c>
      <c r="F136" s="2"/>
      <c r="G136" s="2"/>
      <c r="H136" s="2"/>
      <c r="I136" s="2"/>
    </row>
    <row r="137" spans="1:9" x14ac:dyDescent="0.25">
      <c r="A137" s="2" t="s">
        <v>37</v>
      </c>
      <c r="B137" s="2"/>
      <c r="C137" s="2"/>
      <c r="D137" s="7">
        <v>21423.95</v>
      </c>
      <c r="E137" s="7">
        <v>5310</v>
      </c>
      <c r="F137" s="2"/>
      <c r="G137" s="2"/>
      <c r="H137" s="2"/>
      <c r="I137" s="2"/>
    </row>
    <row r="138" spans="1:9" x14ac:dyDescent="0.25">
      <c r="A138" s="2" t="s">
        <v>36</v>
      </c>
      <c r="B138" s="2"/>
      <c r="C138" s="2"/>
      <c r="D138" s="7">
        <v>8140.18</v>
      </c>
      <c r="E138" s="7">
        <v>0</v>
      </c>
      <c r="F138" s="2"/>
      <c r="G138" s="2"/>
      <c r="H138" s="2"/>
      <c r="I138" s="2"/>
    </row>
    <row r="139" spans="1:9" x14ac:dyDescent="0.25">
      <c r="A139" s="2" t="s">
        <v>35</v>
      </c>
      <c r="B139" s="2"/>
      <c r="C139" s="2"/>
      <c r="D139" s="7">
        <v>0</v>
      </c>
      <c r="E139" s="7">
        <v>0</v>
      </c>
      <c r="F139" s="2"/>
      <c r="G139" s="2"/>
      <c r="H139" s="2"/>
      <c r="I139" s="2"/>
    </row>
    <row r="140" spans="1:9" x14ac:dyDescent="0.25">
      <c r="A140" s="2" t="s">
        <v>34</v>
      </c>
      <c r="B140" s="2"/>
      <c r="C140" s="2"/>
      <c r="D140" s="7">
        <v>1743.76</v>
      </c>
      <c r="E140" s="7"/>
      <c r="F140" s="2"/>
      <c r="G140" s="2"/>
      <c r="H140" s="2"/>
      <c r="I140" s="2"/>
    </row>
    <row r="141" spans="1:9" ht="17.25" x14ac:dyDescent="0.35">
      <c r="A141" s="2" t="s">
        <v>33</v>
      </c>
      <c r="B141" s="2"/>
      <c r="C141" s="2"/>
      <c r="D141" s="5">
        <v>1205822</v>
      </c>
      <c r="E141" s="5">
        <v>958060</v>
      </c>
      <c r="F141" s="2"/>
      <c r="G141" s="2"/>
      <c r="H141" s="2"/>
      <c r="I141" s="2"/>
    </row>
    <row r="142" spans="1:9" ht="17.25" x14ac:dyDescent="0.35">
      <c r="A142" s="8" t="s">
        <v>24</v>
      </c>
      <c r="B142" s="2"/>
      <c r="C142" s="2"/>
      <c r="D142" s="4">
        <f>D130+D131+D132+D133+D134+D135+D136+D137+D138+D139+D141+D140</f>
        <v>1606293.06</v>
      </c>
      <c r="E142" s="4">
        <f>E130+E131+E132+E133+E134+E135+E136+E137+E141</f>
        <v>1368962.49</v>
      </c>
      <c r="F142" s="2"/>
      <c r="G142" s="2"/>
      <c r="H142" s="2"/>
      <c r="I142" s="2"/>
    </row>
    <row r="143" spans="1:9" x14ac:dyDescent="0.25">
      <c r="A143" s="8" t="s">
        <v>32</v>
      </c>
      <c r="B143" s="2"/>
      <c r="C143" s="2"/>
      <c r="D143" s="7">
        <v>0</v>
      </c>
      <c r="E143" s="7">
        <v>0</v>
      </c>
      <c r="F143" s="2"/>
      <c r="G143" s="2"/>
      <c r="H143" s="2"/>
      <c r="I143" s="2"/>
    </row>
    <row r="144" spans="1:9" x14ac:dyDescent="0.25">
      <c r="A144" s="2" t="s">
        <v>31</v>
      </c>
      <c r="B144" s="2"/>
      <c r="C144" s="2"/>
      <c r="D144" s="3"/>
      <c r="E144" s="3"/>
      <c r="F144" s="2"/>
      <c r="G144" s="2"/>
      <c r="H144" s="2"/>
      <c r="I144" s="2"/>
    </row>
    <row r="145" spans="1:9" x14ac:dyDescent="0.25">
      <c r="A145" s="2" t="s">
        <v>30</v>
      </c>
      <c r="B145" s="2"/>
      <c r="C145" s="2"/>
      <c r="D145" s="6">
        <v>2024</v>
      </c>
      <c r="E145" s="6">
        <v>2023</v>
      </c>
      <c r="F145" s="2"/>
      <c r="G145" s="2"/>
      <c r="H145" s="2"/>
      <c r="I145" s="2"/>
    </row>
    <row r="146" spans="1:9" x14ac:dyDescent="0.25">
      <c r="A146" s="2" t="s">
        <v>29</v>
      </c>
      <c r="B146" s="2"/>
      <c r="C146" s="2"/>
      <c r="D146" s="7">
        <f>G41</f>
        <v>561664.75</v>
      </c>
      <c r="E146" s="7">
        <v>544325</v>
      </c>
      <c r="F146" s="2"/>
      <c r="G146" s="2"/>
      <c r="H146" s="2"/>
      <c r="I146" s="2"/>
    </row>
    <row r="147" spans="1:9" x14ac:dyDescent="0.25">
      <c r="A147" s="2" t="s">
        <v>28</v>
      </c>
      <c r="B147" s="2"/>
      <c r="C147" s="2"/>
      <c r="D147" s="7">
        <f>F41</f>
        <v>61267.031500000012</v>
      </c>
      <c r="E147" s="7">
        <v>51397.21</v>
      </c>
      <c r="F147" s="2"/>
      <c r="G147" s="2"/>
      <c r="H147" s="2"/>
      <c r="I147" s="2"/>
    </row>
    <row r="148" spans="1:9" x14ac:dyDescent="0.25">
      <c r="A148" s="2" t="s">
        <v>27</v>
      </c>
      <c r="B148" s="2"/>
      <c r="C148" s="2"/>
      <c r="D148" s="7">
        <f>D41</f>
        <v>70346.435400000002</v>
      </c>
      <c r="E148" s="7">
        <v>70346.44</v>
      </c>
      <c r="F148" s="2"/>
      <c r="G148" s="2"/>
      <c r="H148" s="2"/>
      <c r="I148" s="2"/>
    </row>
    <row r="149" spans="1:9" x14ac:dyDescent="0.25">
      <c r="A149" s="2" t="s">
        <v>26</v>
      </c>
      <c r="B149" s="2"/>
      <c r="C149" s="2"/>
      <c r="D149" s="7">
        <f>C41</f>
        <v>159220.826</v>
      </c>
      <c r="E149" s="7">
        <v>110548.58</v>
      </c>
      <c r="F149" s="2"/>
      <c r="G149" s="2"/>
      <c r="H149" s="2"/>
      <c r="I149" s="2"/>
    </row>
    <row r="150" spans="1:9" ht="17.25" x14ac:dyDescent="0.35">
      <c r="A150" s="2" t="s">
        <v>25</v>
      </c>
      <c r="B150" s="2"/>
      <c r="C150" s="2"/>
      <c r="D150" s="5">
        <f>E41</f>
        <v>30918.398499999999</v>
      </c>
      <c r="E150" s="5">
        <v>25239</v>
      </c>
      <c r="F150" s="2"/>
      <c r="G150" s="2"/>
      <c r="H150" s="2"/>
      <c r="I150" s="2"/>
    </row>
    <row r="151" spans="1:9" ht="17.25" x14ac:dyDescent="0.35">
      <c r="A151" s="2" t="s">
        <v>24</v>
      </c>
      <c r="B151" s="2"/>
      <c r="C151" s="2"/>
      <c r="D151" s="4">
        <f>D146+D147+D148+D149+D150</f>
        <v>883417.44140000001</v>
      </c>
      <c r="E151" s="4">
        <f>E146+E147+E148+E149+E150</f>
        <v>801856.22999999986</v>
      </c>
      <c r="F151" s="2"/>
      <c r="G151" s="2"/>
      <c r="H151" s="2"/>
      <c r="I151" s="2"/>
    </row>
    <row r="152" spans="1:9" x14ac:dyDescent="0.25">
      <c r="A152" s="2"/>
      <c r="B152" s="2"/>
      <c r="C152" s="2"/>
      <c r="D152" s="2"/>
      <c r="E152" s="7">
        <v>0</v>
      </c>
      <c r="F152" s="2"/>
      <c r="G152" s="2"/>
      <c r="H152" s="2"/>
      <c r="I152" s="2"/>
    </row>
    <row r="153" spans="1:9" x14ac:dyDescent="0.25">
      <c r="A153" s="8" t="s">
        <v>23</v>
      </c>
      <c r="B153" s="2"/>
      <c r="C153" s="2"/>
      <c r="D153" s="2"/>
      <c r="E153" s="2"/>
      <c r="F153" s="2"/>
      <c r="G153" s="2"/>
      <c r="H153" s="2"/>
      <c r="I153" s="2"/>
    </row>
    <row r="154" spans="1:9" x14ac:dyDescent="0.25">
      <c r="A154" s="2" t="s">
        <v>22</v>
      </c>
      <c r="B154" s="2"/>
      <c r="C154" s="2"/>
      <c r="D154" s="2"/>
      <c r="E154" s="2"/>
      <c r="F154" s="2"/>
      <c r="G154" s="2"/>
      <c r="H154" s="2"/>
      <c r="I154" s="2"/>
    </row>
    <row r="155" spans="1:9" x14ac:dyDescent="0.25">
      <c r="A155" s="2" t="s">
        <v>3</v>
      </c>
      <c r="B155" s="2"/>
      <c r="C155" s="2"/>
      <c r="D155" s="6">
        <v>2024</v>
      </c>
      <c r="E155" s="6">
        <v>2023</v>
      </c>
      <c r="F155" s="2"/>
      <c r="G155" s="2"/>
      <c r="H155" s="2"/>
      <c r="I155" s="2"/>
    </row>
    <row r="156" spans="1:9" x14ac:dyDescent="0.25">
      <c r="A156" s="2" t="s">
        <v>21</v>
      </c>
      <c r="B156" s="2"/>
      <c r="C156" s="2"/>
      <c r="D156" s="7">
        <v>18283.8</v>
      </c>
      <c r="E156" s="7">
        <v>15312.94</v>
      </c>
      <c r="F156" s="2"/>
      <c r="G156" s="2"/>
      <c r="H156" s="2"/>
      <c r="I156" s="2"/>
    </row>
    <row r="157" spans="1:9" x14ac:dyDescent="0.25">
      <c r="A157" s="2" t="s">
        <v>20</v>
      </c>
      <c r="B157" s="2"/>
      <c r="C157" s="2"/>
      <c r="D157" s="7">
        <v>33829.379999999997</v>
      </c>
      <c r="E157" s="7">
        <v>34137.39</v>
      </c>
      <c r="F157" s="2"/>
      <c r="G157" s="2"/>
      <c r="H157" s="2"/>
      <c r="I157" s="2"/>
    </row>
    <row r="158" spans="1:9" x14ac:dyDescent="0.25">
      <c r="A158" s="2" t="s">
        <v>19</v>
      </c>
      <c r="B158" s="2"/>
      <c r="C158" s="2"/>
      <c r="D158" s="7">
        <v>155764.41</v>
      </c>
      <c r="E158" s="7">
        <v>100641</v>
      </c>
      <c r="F158" s="2"/>
      <c r="G158" s="2"/>
      <c r="H158" s="2"/>
      <c r="I158" s="2"/>
    </row>
    <row r="159" spans="1:9" x14ac:dyDescent="0.25">
      <c r="A159" s="2" t="s">
        <v>18</v>
      </c>
      <c r="B159" s="2"/>
      <c r="C159" s="2"/>
      <c r="D159" s="7">
        <v>219291.29</v>
      </c>
      <c r="E159" s="7">
        <v>178000</v>
      </c>
      <c r="F159" s="2"/>
      <c r="G159" s="2"/>
      <c r="H159" s="2"/>
      <c r="I159" s="2"/>
    </row>
    <row r="160" spans="1:9" x14ac:dyDescent="0.25">
      <c r="A160" s="2" t="s">
        <v>17</v>
      </c>
      <c r="B160" s="2"/>
      <c r="C160" s="2"/>
      <c r="D160" s="7">
        <v>30938.98</v>
      </c>
      <c r="E160" s="7">
        <v>54457.599999999999</v>
      </c>
      <c r="F160" s="2"/>
      <c r="G160" s="2"/>
      <c r="H160" s="2"/>
      <c r="I160" s="2"/>
    </row>
    <row r="161" spans="1:9" x14ac:dyDescent="0.25">
      <c r="A161" s="2" t="s">
        <v>16</v>
      </c>
      <c r="B161" s="2"/>
      <c r="C161" s="2"/>
      <c r="D161" s="7">
        <v>145700.03</v>
      </c>
      <c r="E161" s="7">
        <v>319380</v>
      </c>
      <c r="F161" s="2"/>
      <c r="G161" s="2"/>
      <c r="H161" s="2"/>
      <c r="I161" s="2"/>
    </row>
    <row r="162" spans="1:9" x14ac:dyDescent="0.25">
      <c r="A162" s="2" t="s">
        <v>15</v>
      </c>
      <c r="B162" s="2"/>
      <c r="C162" s="2"/>
      <c r="D162" s="7">
        <v>234580.69</v>
      </c>
      <c r="E162" s="7">
        <v>171224.85</v>
      </c>
      <c r="F162" s="2"/>
      <c r="G162" s="2"/>
      <c r="H162" s="2"/>
      <c r="I162" s="2"/>
    </row>
    <row r="163" spans="1:9" x14ac:dyDescent="0.25">
      <c r="A163" s="2" t="s">
        <v>14</v>
      </c>
      <c r="B163" s="2"/>
      <c r="C163" s="2"/>
      <c r="D163" s="7">
        <v>278771.8</v>
      </c>
      <c r="E163" s="7">
        <v>0</v>
      </c>
      <c r="F163" s="2"/>
      <c r="G163" s="2"/>
      <c r="H163" s="2"/>
      <c r="I163" s="2"/>
    </row>
    <row r="164" spans="1:9" x14ac:dyDescent="0.25">
      <c r="A164" s="2" t="s">
        <v>13</v>
      </c>
      <c r="B164" s="2"/>
      <c r="C164" s="2"/>
      <c r="D164" s="7">
        <v>263291.28999999998</v>
      </c>
      <c r="E164" s="7"/>
      <c r="F164" s="2"/>
      <c r="G164" s="2"/>
      <c r="H164" s="2"/>
      <c r="I164" s="2"/>
    </row>
    <row r="165" spans="1:9" x14ac:dyDescent="0.25">
      <c r="A165" s="2" t="s">
        <v>12</v>
      </c>
      <c r="B165" s="2"/>
      <c r="C165" s="2"/>
      <c r="D165" s="7">
        <v>976.4</v>
      </c>
      <c r="E165" s="7">
        <v>0</v>
      </c>
      <c r="F165" s="2"/>
      <c r="G165" s="2"/>
      <c r="H165" s="2"/>
      <c r="I165" s="2"/>
    </row>
    <row r="166" spans="1:9" x14ac:dyDescent="0.25">
      <c r="A166" s="2" t="s">
        <v>11</v>
      </c>
      <c r="B166" s="2"/>
      <c r="C166" s="2"/>
      <c r="D166" s="7">
        <v>186091.32</v>
      </c>
      <c r="E166" s="7">
        <v>0</v>
      </c>
      <c r="F166" s="2"/>
      <c r="G166" s="2"/>
      <c r="H166" s="2"/>
      <c r="I166" s="2"/>
    </row>
    <row r="167" spans="1:9" x14ac:dyDescent="0.25">
      <c r="A167" s="2" t="s">
        <v>10</v>
      </c>
      <c r="B167" s="2"/>
      <c r="C167" s="2"/>
      <c r="D167" s="7">
        <v>741.31</v>
      </c>
      <c r="E167" s="7"/>
      <c r="F167" s="2"/>
      <c r="G167" s="2"/>
      <c r="H167" s="2"/>
      <c r="I167" s="2"/>
    </row>
    <row r="168" spans="1:9" x14ac:dyDescent="0.25">
      <c r="A168" s="2" t="s">
        <v>9</v>
      </c>
      <c r="B168" s="2"/>
      <c r="C168" s="2"/>
      <c r="D168" s="7">
        <v>0</v>
      </c>
      <c r="E168" s="7">
        <v>30680</v>
      </c>
      <c r="F168" s="2"/>
      <c r="G168" s="2"/>
      <c r="H168" s="2"/>
      <c r="I168" s="2"/>
    </row>
    <row r="169" spans="1:9" x14ac:dyDescent="0.25">
      <c r="A169" s="2" t="s">
        <v>8</v>
      </c>
      <c r="B169" s="2"/>
      <c r="C169" s="2"/>
      <c r="D169" s="7">
        <v>21528.639999999999</v>
      </c>
      <c r="E169" s="7">
        <v>1500</v>
      </c>
      <c r="F169" s="2"/>
      <c r="G169" s="2"/>
      <c r="H169" s="2"/>
      <c r="I169" s="2"/>
    </row>
    <row r="170" spans="1:9" x14ac:dyDescent="0.25">
      <c r="A170" s="2" t="s">
        <v>7</v>
      </c>
      <c r="B170" s="2"/>
      <c r="C170" s="2"/>
      <c r="D170" s="7">
        <v>29000</v>
      </c>
      <c r="E170" s="7">
        <v>27000</v>
      </c>
      <c r="F170" s="2"/>
      <c r="G170" s="2"/>
      <c r="H170" s="2"/>
      <c r="I170" s="2"/>
    </row>
    <row r="171" spans="1:9" s="10" customFormat="1" ht="15" x14ac:dyDescent="0.2">
      <c r="A171" s="2" t="s">
        <v>6</v>
      </c>
      <c r="B171" s="2"/>
      <c r="C171" s="2"/>
      <c r="D171" s="2">
        <v>0</v>
      </c>
      <c r="E171" s="7">
        <v>248834.97</v>
      </c>
      <c r="F171" s="11"/>
      <c r="G171" s="11"/>
      <c r="H171" s="11"/>
      <c r="I171" s="11"/>
    </row>
    <row r="172" spans="1:9" ht="17.25" x14ac:dyDescent="0.35">
      <c r="A172" s="2"/>
      <c r="B172" s="2"/>
      <c r="C172" s="2"/>
      <c r="D172" s="4">
        <f>SUM(D156:D171)</f>
        <v>1618789.34</v>
      </c>
      <c r="E172" s="4">
        <f>E156+E157+E158++E159+E160+E161+E162+E163+E165+E166+E168+E169+E170+E171</f>
        <v>1181168.75</v>
      </c>
      <c r="F172" s="2"/>
      <c r="G172" s="9"/>
      <c r="H172" s="2"/>
      <c r="I172" s="2"/>
    </row>
    <row r="173" spans="1:9" x14ac:dyDescent="0.25">
      <c r="A173" s="8" t="s">
        <v>5</v>
      </c>
      <c r="B173" s="2"/>
      <c r="C173" s="2"/>
      <c r="D173" s="2"/>
      <c r="E173" s="7"/>
      <c r="F173" s="2"/>
      <c r="G173" s="2"/>
      <c r="H173" s="2"/>
      <c r="I173" s="2"/>
    </row>
    <row r="174" spans="1:9" x14ac:dyDescent="0.25">
      <c r="A174" s="2" t="s">
        <v>4</v>
      </c>
      <c r="B174" s="2"/>
      <c r="C174" s="2"/>
      <c r="D174" s="2"/>
      <c r="E174" s="2"/>
      <c r="F174" s="2"/>
      <c r="G174" s="2"/>
      <c r="H174" s="2"/>
      <c r="I174" s="2"/>
    </row>
    <row r="175" spans="1:9" x14ac:dyDescent="0.25">
      <c r="A175" s="2" t="s">
        <v>3</v>
      </c>
      <c r="B175" s="2"/>
      <c r="C175" s="2"/>
      <c r="D175" s="6">
        <v>2024</v>
      </c>
      <c r="E175" s="6">
        <v>2023</v>
      </c>
      <c r="F175" s="2"/>
      <c r="G175" s="2"/>
      <c r="H175" s="2"/>
      <c r="I175" s="2"/>
    </row>
    <row r="176" spans="1:9" ht="17.25" x14ac:dyDescent="0.35">
      <c r="A176" s="2" t="s">
        <v>2</v>
      </c>
      <c r="B176" s="2"/>
      <c r="C176" s="2"/>
      <c r="D176" s="5">
        <v>43521.88</v>
      </c>
      <c r="E176" s="5">
        <v>23719.95</v>
      </c>
      <c r="F176" s="2"/>
      <c r="G176" s="2"/>
      <c r="H176" s="2"/>
      <c r="I176" s="2"/>
    </row>
    <row r="177" spans="1:9" ht="17.25" x14ac:dyDescent="0.35">
      <c r="A177" s="2" t="s">
        <v>1</v>
      </c>
      <c r="B177" s="2"/>
      <c r="C177" s="2"/>
      <c r="D177" s="4">
        <v>43521.88</v>
      </c>
      <c r="E177" s="4">
        <v>23719.95</v>
      </c>
      <c r="F177" s="2"/>
      <c r="G177" s="2"/>
      <c r="H177" s="2"/>
      <c r="I177" s="2"/>
    </row>
    <row r="178" spans="1:9" x14ac:dyDescent="0.25">
      <c r="A178" s="2" t="s">
        <v>0</v>
      </c>
      <c r="B178" s="2"/>
      <c r="C178" s="2"/>
      <c r="D178" s="3"/>
      <c r="E178" s="3"/>
      <c r="F178" s="2"/>
      <c r="G178" s="2"/>
      <c r="H178" s="2"/>
      <c r="I178" s="2"/>
    </row>
    <row r="179" spans="1:9" x14ac:dyDescent="0.25">
      <c r="A179" s="2"/>
      <c r="B179" s="2"/>
      <c r="C179" s="2"/>
      <c r="D179" s="2"/>
      <c r="E179" s="2"/>
      <c r="F179" s="2"/>
      <c r="G179" s="2"/>
      <c r="H179" s="2"/>
      <c r="I179" s="2"/>
    </row>
    <row r="180" spans="1:9" x14ac:dyDescent="0.25">
      <c r="A180" s="2"/>
      <c r="B180" s="2"/>
      <c r="C180" s="2"/>
      <c r="D180" s="2"/>
      <c r="E180" s="2"/>
      <c r="F180" s="2"/>
      <c r="G180" s="2"/>
      <c r="H180" s="2"/>
      <c r="I180" s="2"/>
    </row>
    <row r="181" spans="1:9" x14ac:dyDescent="0.25">
      <c r="A181" s="2"/>
      <c r="B181" s="2"/>
      <c r="C181" s="2"/>
      <c r="D181" s="2"/>
      <c r="E181" s="2"/>
      <c r="F181" s="2"/>
      <c r="G181" s="2"/>
      <c r="H181" s="2"/>
      <c r="I181" s="2"/>
    </row>
    <row r="182" spans="1:9" x14ac:dyDescent="0.25">
      <c r="A182" s="2"/>
      <c r="B182" s="2"/>
      <c r="C182" s="2"/>
      <c r="D182" s="2"/>
      <c r="E182" s="2"/>
      <c r="F182" s="2"/>
      <c r="G182" s="2"/>
      <c r="H182" s="2"/>
      <c r="I182" s="2"/>
    </row>
    <row r="183" spans="1:9" x14ac:dyDescent="0.25">
      <c r="A183" s="2"/>
      <c r="B183" s="2"/>
      <c r="C183" s="2"/>
      <c r="D183" s="2"/>
      <c r="E183" s="2"/>
      <c r="F183" s="2"/>
      <c r="G183" s="2"/>
      <c r="H183" s="2"/>
      <c r="I183" s="2"/>
    </row>
    <row r="184" spans="1:9" x14ac:dyDescent="0.25">
      <c r="A184" s="2"/>
      <c r="B184" s="2"/>
      <c r="C184" s="2"/>
      <c r="D184" s="2"/>
      <c r="E184" s="2"/>
      <c r="F184" s="2"/>
      <c r="G184" s="2"/>
      <c r="H184" s="2"/>
      <c r="I184" s="2"/>
    </row>
    <row r="185" spans="1:9" x14ac:dyDescent="0.25">
      <c r="A185" s="2"/>
      <c r="B185" s="2"/>
      <c r="C185" s="2"/>
      <c r="D185" s="2"/>
      <c r="E185" s="2"/>
      <c r="F185" s="2"/>
      <c r="G185" s="2"/>
      <c r="H185" s="2"/>
      <c r="I185" s="2"/>
    </row>
    <row r="186" spans="1:9" x14ac:dyDescent="0.25">
      <c r="A186" s="2"/>
      <c r="B186" s="2"/>
      <c r="C186" s="2"/>
      <c r="D186" s="2"/>
      <c r="E186" s="2"/>
      <c r="F186" s="2"/>
      <c r="G186" s="2"/>
      <c r="H186" s="2"/>
      <c r="I186" s="2"/>
    </row>
    <row r="187" spans="1:9" x14ac:dyDescent="0.25">
      <c r="A187" s="2"/>
      <c r="B187" s="2"/>
      <c r="C187" s="2"/>
      <c r="D187" s="2"/>
      <c r="E187" s="2"/>
      <c r="F187" s="2"/>
      <c r="G187" s="2"/>
      <c r="H187" s="2"/>
      <c r="I187" s="2"/>
    </row>
    <row r="188" spans="1:9" x14ac:dyDescent="0.25">
      <c r="A188" s="2"/>
      <c r="B188" s="2"/>
      <c r="C188" s="2"/>
      <c r="D188" s="2"/>
      <c r="E188" s="2"/>
      <c r="F188" s="2"/>
      <c r="G188" s="2"/>
      <c r="H188" s="2"/>
      <c r="I188" s="2"/>
    </row>
    <row r="189" spans="1:9" x14ac:dyDescent="0.25">
      <c r="A189" s="2"/>
      <c r="B189" s="2"/>
      <c r="C189" s="2"/>
      <c r="D189" s="2"/>
      <c r="E189" s="2"/>
      <c r="F189" s="2"/>
      <c r="G189" s="2"/>
      <c r="H189" s="2"/>
      <c r="I189" s="2"/>
    </row>
    <row r="190" spans="1:9" x14ac:dyDescent="0.25">
      <c r="A190" s="2"/>
      <c r="B190" s="2"/>
      <c r="C190" s="2"/>
      <c r="D190" s="2"/>
      <c r="E190" s="2"/>
      <c r="F190" s="2"/>
      <c r="G190" s="2"/>
      <c r="H190" s="2"/>
      <c r="I190" s="2"/>
    </row>
    <row r="191" spans="1:9" x14ac:dyDescent="0.25">
      <c r="A191" s="2"/>
      <c r="B191" s="2"/>
      <c r="C191" s="2"/>
      <c r="D191" s="2"/>
      <c r="E191" s="2"/>
      <c r="F191" s="2"/>
      <c r="G191" s="2"/>
      <c r="H191" s="2"/>
      <c r="I191" s="2"/>
    </row>
    <row r="192" spans="1:9" x14ac:dyDescent="0.25">
      <c r="A192" s="2"/>
      <c r="B192" s="2"/>
      <c r="C192" s="2"/>
      <c r="D192" s="2"/>
      <c r="E192" s="2"/>
      <c r="F192" s="2"/>
      <c r="G192" s="2"/>
      <c r="H192" s="2"/>
      <c r="I192" s="2"/>
    </row>
    <row r="193" spans="1:9" x14ac:dyDescent="0.25">
      <c r="A193" s="2"/>
      <c r="B193" s="2"/>
      <c r="C193" s="2"/>
      <c r="D193" s="2"/>
      <c r="E193" s="2"/>
      <c r="F193" s="2"/>
      <c r="G193" s="2"/>
      <c r="H193" s="2"/>
      <c r="I193" s="2"/>
    </row>
    <row r="194" spans="1:9" x14ac:dyDescent="0.25">
      <c r="A194" s="2"/>
      <c r="B194" s="2"/>
      <c r="C194" s="2"/>
      <c r="D194" s="2"/>
      <c r="E194" s="2"/>
      <c r="F194" s="2"/>
      <c r="G194" s="2"/>
      <c r="H194" s="2"/>
      <c r="I194" s="2"/>
    </row>
    <row r="195" spans="1:9" x14ac:dyDescent="0.25">
      <c r="A195" s="2"/>
      <c r="B195" s="2"/>
      <c r="C195" s="2"/>
      <c r="D195" s="2"/>
      <c r="E195" s="2"/>
      <c r="F195" s="2"/>
      <c r="G195" s="2"/>
      <c r="H195" s="2"/>
      <c r="I195" s="2"/>
    </row>
    <row r="196" spans="1:9" x14ac:dyDescent="0.25">
      <c r="A196" s="2"/>
      <c r="B196" s="2"/>
      <c r="C196" s="2"/>
      <c r="D196" s="2"/>
      <c r="E196" s="2"/>
      <c r="F196" s="2"/>
      <c r="G196" s="2"/>
      <c r="H196" s="2"/>
      <c r="I196" s="2"/>
    </row>
    <row r="197" spans="1:9" x14ac:dyDescent="0.25">
      <c r="A197" s="2"/>
      <c r="B197" s="2"/>
      <c r="C197" s="2"/>
      <c r="D197" s="2"/>
      <c r="E197" s="2"/>
      <c r="F197" s="2"/>
      <c r="G197" s="2"/>
      <c r="H197" s="2"/>
      <c r="I197" s="2"/>
    </row>
    <row r="198" spans="1:9" x14ac:dyDescent="0.25">
      <c r="A198" s="2"/>
      <c r="B198" s="2"/>
      <c r="C198" s="2"/>
      <c r="D198" s="2"/>
      <c r="E198" s="2"/>
      <c r="F198" s="2"/>
      <c r="G198" s="2"/>
      <c r="H198" s="2"/>
      <c r="I198" s="2"/>
    </row>
    <row r="199" spans="1:9" x14ac:dyDescent="0.25">
      <c r="A199" s="2"/>
      <c r="B199" s="2"/>
      <c r="C199" s="2"/>
      <c r="D199" s="2"/>
      <c r="E199" s="2"/>
      <c r="F199" s="2"/>
      <c r="G199" s="2"/>
      <c r="H199" s="2"/>
      <c r="I199" s="2"/>
    </row>
    <row r="200" spans="1:9" x14ac:dyDescent="0.25">
      <c r="A200" s="2"/>
      <c r="B200" s="2"/>
      <c r="C200" s="2"/>
      <c r="D200" s="2"/>
      <c r="E200" s="2"/>
      <c r="F200" s="2"/>
      <c r="G200" s="2"/>
      <c r="H200" s="2"/>
      <c r="I200" s="2"/>
    </row>
    <row r="201" spans="1:9" x14ac:dyDescent="0.25">
      <c r="A201" s="2"/>
      <c r="B201" s="2"/>
      <c r="C201" s="2"/>
      <c r="D201" s="2"/>
      <c r="E201" s="2"/>
      <c r="F201" s="2"/>
      <c r="G201" s="2"/>
      <c r="H201" s="2"/>
      <c r="I201" s="2"/>
    </row>
    <row r="202" spans="1:9" x14ac:dyDescent="0.25">
      <c r="A202" s="2"/>
      <c r="B202" s="2"/>
      <c r="C202" s="2"/>
      <c r="D202" s="2"/>
      <c r="E202" s="2"/>
      <c r="F202" s="2"/>
      <c r="G202" s="2"/>
      <c r="H202" s="2"/>
      <c r="I202" s="2"/>
    </row>
    <row r="203" spans="1:9" x14ac:dyDescent="0.25">
      <c r="A203" s="2"/>
      <c r="B203" s="2"/>
      <c r="C203" s="2"/>
      <c r="D203" s="2"/>
      <c r="E203" s="2"/>
      <c r="F203" s="2"/>
      <c r="G203" s="2"/>
      <c r="H203" s="2"/>
      <c r="I203" s="2"/>
    </row>
    <row r="204" spans="1:9" x14ac:dyDescent="0.25">
      <c r="A204" s="2"/>
      <c r="B204" s="2"/>
      <c r="C204" s="2"/>
      <c r="D204" s="2"/>
      <c r="E204" s="2"/>
      <c r="F204" s="2"/>
      <c r="G204" s="2"/>
      <c r="H204" s="2"/>
      <c r="I204" s="2"/>
    </row>
    <row r="205" spans="1:9" x14ac:dyDescent="0.25">
      <c r="A205" s="2"/>
      <c r="B205" s="2"/>
      <c r="C205" s="2"/>
      <c r="D205" s="2"/>
      <c r="E205" s="2"/>
      <c r="F205" s="2"/>
      <c r="G205" s="2"/>
      <c r="H205" s="2"/>
      <c r="I205" s="2"/>
    </row>
    <row r="206" spans="1:9" x14ac:dyDescent="0.25">
      <c r="A206" s="2"/>
      <c r="B206" s="2"/>
      <c r="C206" s="2"/>
      <c r="D206" s="2"/>
      <c r="E206" s="2"/>
      <c r="F206" s="2"/>
      <c r="G206" s="2"/>
      <c r="H206" s="2"/>
      <c r="I206" s="2"/>
    </row>
    <row r="207" spans="1:9" x14ac:dyDescent="0.25">
      <c r="A207" s="2"/>
      <c r="B207" s="2"/>
      <c r="C207" s="2"/>
      <c r="D207" s="2"/>
      <c r="E207" s="2"/>
      <c r="F207" s="2"/>
      <c r="G207" s="2"/>
      <c r="H207" s="2"/>
      <c r="I207" s="2"/>
    </row>
    <row r="208" spans="1:9" x14ac:dyDescent="0.25">
      <c r="A208" s="2"/>
      <c r="B208" s="2"/>
      <c r="C208" s="2"/>
      <c r="D208" s="2"/>
      <c r="E208" s="2"/>
      <c r="F208" s="2"/>
      <c r="G208" s="2"/>
      <c r="H208" s="2"/>
      <c r="I208" s="2"/>
    </row>
    <row r="209" spans="1:9" x14ac:dyDescent="0.25">
      <c r="A209" s="2"/>
      <c r="B209" s="2"/>
      <c r="C209" s="2"/>
      <c r="D209" s="2"/>
      <c r="E209" s="2"/>
      <c r="F209" s="2"/>
      <c r="G209" s="2"/>
      <c r="H209" s="2"/>
      <c r="I209" s="2"/>
    </row>
    <row r="210" spans="1:9" x14ac:dyDescent="0.25">
      <c r="A210" s="2"/>
      <c r="B210" s="2"/>
      <c r="C210" s="2"/>
      <c r="D210" s="2"/>
      <c r="E210" s="2"/>
      <c r="F210" s="2"/>
      <c r="G210" s="2"/>
      <c r="H210" s="2"/>
      <c r="I210" s="2"/>
    </row>
    <row r="211" spans="1:9" x14ac:dyDescent="0.25">
      <c r="A211" s="2"/>
      <c r="B211" s="2"/>
      <c r="C211" s="2"/>
      <c r="D211" s="2"/>
      <c r="E211" s="2"/>
      <c r="F211" s="2"/>
      <c r="G211" s="2"/>
      <c r="H211" s="2"/>
      <c r="I211" s="2"/>
    </row>
    <row r="212" spans="1:9" x14ac:dyDescent="0.25">
      <c r="A212" s="2"/>
      <c r="B212" s="2"/>
      <c r="C212" s="2"/>
      <c r="D212" s="2"/>
      <c r="E212" s="2"/>
      <c r="F212" s="2"/>
      <c r="G212" s="2"/>
      <c r="H212" s="2"/>
      <c r="I212" s="2"/>
    </row>
    <row r="213" spans="1:9" x14ac:dyDescent="0.25">
      <c r="A213" s="2"/>
      <c r="B213" s="2"/>
      <c r="C213" s="2"/>
      <c r="D213" s="2"/>
      <c r="E213" s="2"/>
      <c r="F213" s="2"/>
      <c r="G213" s="2"/>
      <c r="H213" s="2"/>
      <c r="I213" s="2"/>
    </row>
    <row r="214" spans="1:9" x14ac:dyDescent="0.25">
      <c r="A214" s="2"/>
      <c r="B214" s="2"/>
      <c r="C214" s="2"/>
      <c r="D214" s="2"/>
      <c r="E214" s="2"/>
      <c r="F214" s="2"/>
      <c r="G214" s="2"/>
      <c r="H214" s="2"/>
      <c r="I214" s="2"/>
    </row>
    <row r="215" spans="1:9" x14ac:dyDescent="0.25">
      <c r="A215" s="2"/>
      <c r="B215" s="2"/>
      <c r="C215" s="2"/>
      <c r="D215" s="2"/>
      <c r="E215" s="2"/>
      <c r="F215" s="2"/>
      <c r="G215" s="2"/>
      <c r="H215" s="2"/>
      <c r="I215" s="2"/>
    </row>
    <row r="216" spans="1:9" x14ac:dyDescent="0.25">
      <c r="A216" s="2"/>
      <c r="B216" s="2"/>
      <c r="C216" s="2"/>
      <c r="D216" s="2"/>
      <c r="E216" s="2"/>
      <c r="F216" s="2"/>
      <c r="G216" s="2"/>
      <c r="H216" s="2"/>
      <c r="I216" s="2"/>
    </row>
    <row r="217" spans="1:9" x14ac:dyDescent="0.25">
      <c r="A217" s="2"/>
      <c r="B217" s="2"/>
      <c r="C217" s="2"/>
      <c r="D217" s="2"/>
      <c r="E217" s="2"/>
      <c r="F217" s="2"/>
      <c r="G217" s="2"/>
      <c r="H217" s="2"/>
      <c r="I217" s="2"/>
    </row>
    <row r="218" spans="1:9" x14ac:dyDescent="0.25">
      <c r="A218" s="2"/>
      <c r="B218" s="2"/>
      <c r="C218" s="2"/>
      <c r="D218" s="2"/>
      <c r="E218" s="2"/>
      <c r="F218" s="2"/>
      <c r="G218" s="2"/>
      <c r="H218" s="2"/>
      <c r="I218" s="2"/>
    </row>
    <row r="219" spans="1:9" x14ac:dyDescent="0.25">
      <c r="A219" s="2"/>
      <c r="B219" s="2"/>
      <c r="C219" s="2"/>
      <c r="D219" s="2"/>
      <c r="E219" s="2"/>
      <c r="F219" s="2"/>
      <c r="G219" s="2"/>
      <c r="H219" s="2"/>
      <c r="I219" s="2"/>
    </row>
    <row r="220" spans="1:9" x14ac:dyDescent="0.25">
      <c r="A220" s="2"/>
      <c r="B220" s="2"/>
      <c r="C220" s="2"/>
      <c r="D220" s="2"/>
      <c r="E220" s="2"/>
      <c r="F220" s="2"/>
      <c r="G220" s="2"/>
      <c r="H220" s="2"/>
      <c r="I220" s="2"/>
    </row>
    <row r="221" spans="1:9" x14ac:dyDescent="0.25">
      <c r="A221" s="2"/>
      <c r="B221" s="2"/>
      <c r="C221" s="2"/>
      <c r="D221" s="2"/>
      <c r="E221" s="2"/>
      <c r="F221" s="2"/>
      <c r="G221" s="2"/>
      <c r="H221" s="2"/>
      <c r="I221" s="2"/>
    </row>
    <row r="222" spans="1:9" x14ac:dyDescent="0.25">
      <c r="A222" s="2"/>
      <c r="B222" s="2"/>
      <c r="C222" s="2"/>
      <c r="D222" s="2"/>
      <c r="E222" s="2"/>
      <c r="F222" s="2"/>
      <c r="G222" s="2"/>
      <c r="H222" s="2"/>
      <c r="I222" s="2"/>
    </row>
    <row r="223" spans="1:9" x14ac:dyDescent="0.25">
      <c r="A223" s="2"/>
      <c r="B223" s="2"/>
      <c r="C223" s="2"/>
      <c r="D223" s="2"/>
      <c r="E223" s="2"/>
      <c r="F223" s="2"/>
      <c r="G223" s="2"/>
      <c r="H223" s="2"/>
      <c r="I223" s="2"/>
    </row>
    <row r="224" spans="1:9" x14ac:dyDescent="0.25">
      <c r="A224" s="2"/>
      <c r="B224" s="2"/>
      <c r="C224" s="2"/>
      <c r="D224" s="2"/>
      <c r="E224" s="2"/>
      <c r="F224" s="2"/>
      <c r="G224" s="2"/>
      <c r="H224" s="2"/>
      <c r="I224" s="2"/>
    </row>
    <row r="225" spans="1:9" x14ac:dyDescent="0.25">
      <c r="A225" s="2"/>
      <c r="B225" s="2"/>
      <c r="C225" s="2"/>
      <c r="D225" s="2"/>
      <c r="E225" s="2"/>
      <c r="F225" s="2"/>
      <c r="G225" s="2"/>
      <c r="H225" s="2"/>
      <c r="I225" s="2"/>
    </row>
    <row r="226" spans="1:9" x14ac:dyDescent="0.25">
      <c r="A226" s="2"/>
      <c r="B226" s="2"/>
      <c r="C226" s="2"/>
      <c r="D226" s="2"/>
      <c r="E226" s="2"/>
      <c r="F226" s="2"/>
      <c r="G226" s="2"/>
      <c r="H226" s="2"/>
      <c r="I226" s="2"/>
    </row>
    <row r="227" spans="1:9" x14ac:dyDescent="0.25">
      <c r="A227" s="2"/>
      <c r="B227" s="2"/>
      <c r="C227" s="2"/>
      <c r="D227" s="2"/>
      <c r="E227" s="2"/>
      <c r="F227" s="2"/>
      <c r="G227" s="2"/>
      <c r="H227" s="2"/>
      <c r="I227" s="2"/>
    </row>
    <row r="228" spans="1:9" x14ac:dyDescent="0.25">
      <c r="A228" s="2"/>
      <c r="B228" s="2"/>
      <c r="C228" s="2"/>
      <c r="D228" s="2"/>
      <c r="E228" s="2"/>
      <c r="F228" s="2"/>
      <c r="G228" s="2"/>
      <c r="H228" s="2"/>
      <c r="I228" s="2"/>
    </row>
    <row r="229" spans="1:9" x14ac:dyDescent="0.25">
      <c r="A229" s="2"/>
      <c r="B229" s="2"/>
      <c r="C229" s="2"/>
      <c r="D229" s="2"/>
      <c r="E229" s="2"/>
      <c r="F229" s="2"/>
      <c r="G229" s="2"/>
      <c r="H229" s="2"/>
      <c r="I229" s="2"/>
    </row>
    <row r="230" spans="1:9" x14ac:dyDescent="0.25">
      <c r="A230" s="2"/>
      <c r="B230" s="2"/>
      <c r="C230" s="2"/>
      <c r="D230" s="2"/>
      <c r="E230" s="2"/>
      <c r="F230" s="2"/>
      <c r="G230" s="2"/>
      <c r="H230" s="2"/>
      <c r="I230" s="2"/>
    </row>
    <row r="231" spans="1:9" x14ac:dyDescent="0.25">
      <c r="A231" s="2"/>
      <c r="B231" s="2"/>
      <c r="C231" s="2"/>
      <c r="D231" s="2"/>
      <c r="E231" s="2"/>
      <c r="F231" s="2"/>
      <c r="G231" s="2"/>
      <c r="H231" s="2"/>
      <c r="I231" s="2"/>
    </row>
    <row r="232" spans="1:9" x14ac:dyDescent="0.25">
      <c r="A232" s="2"/>
      <c r="B232" s="2"/>
      <c r="C232" s="2"/>
      <c r="D232" s="2"/>
      <c r="E232" s="2"/>
      <c r="F232" s="2"/>
      <c r="G232" s="2"/>
      <c r="H232" s="2"/>
      <c r="I232" s="2"/>
    </row>
    <row r="233" spans="1:9" x14ac:dyDescent="0.25">
      <c r="A233" s="2"/>
      <c r="B233" s="2"/>
      <c r="C233" s="2"/>
      <c r="D233" s="2"/>
      <c r="E233" s="2"/>
      <c r="F233" s="2"/>
      <c r="G233" s="2"/>
      <c r="H233" s="2"/>
      <c r="I233" s="2"/>
    </row>
    <row r="234" spans="1:9" x14ac:dyDescent="0.25">
      <c r="A234" s="2"/>
      <c r="B234" s="2"/>
      <c r="C234" s="2"/>
      <c r="D234" s="2"/>
      <c r="E234" s="2"/>
      <c r="F234" s="2"/>
      <c r="G234" s="2"/>
      <c r="H234" s="2"/>
      <c r="I234" s="2"/>
    </row>
    <row r="235" spans="1:9" x14ac:dyDescent="0.25">
      <c r="A235" s="2"/>
      <c r="B235" s="2"/>
      <c r="C235" s="2"/>
      <c r="D235" s="2"/>
      <c r="E235" s="2"/>
      <c r="F235" s="2"/>
      <c r="G235" s="2"/>
      <c r="H235" s="2"/>
      <c r="I235" s="2"/>
    </row>
    <row r="236" spans="1:9" x14ac:dyDescent="0.25">
      <c r="A236" s="2"/>
      <c r="B236" s="2"/>
      <c r="C236" s="2"/>
      <c r="D236" s="2"/>
      <c r="E236" s="2"/>
      <c r="F236" s="2"/>
      <c r="G236" s="2"/>
      <c r="H236" s="2"/>
      <c r="I236" s="2"/>
    </row>
    <row r="237" spans="1:9" x14ac:dyDescent="0.25">
      <c r="A237" s="2"/>
      <c r="B237" s="2"/>
      <c r="C237" s="2"/>
      <c r="D237" s="2"/>
      <c r="E237" s="2"/>
      <c r="F237" s="2"/>
      <c r="G237" s="2"/>
      <c r="H237" s="2"/>
      <c r="I237" s="2"/>
    </row>
    <row r="238" spans="1:9" x14ac:dyDescent="0.25">
      <c r="A238" s="2"/>
      <c r="B238" s="2"/>
      <c r="C238" s="2"/>
      <c r="D238" s="2"/>
      <c r="E238" s="2"/>
      <c r="F238" s="2"/>
      <c r="G238" s="2"/>
      <c r="H238" s="2"/>
      <c r="I238" s="2"/>
    </row>
    <row r="239" spans="1:9" x14ac:dyDescent="0.25">
      <c r="A239" s="2"/>
      <c r="B239" s="2"/>
      <c r="C239" s="2"/>
      <c r="D239" s="2"/>
      <c r="E239" s="2"/>
      <c r="F239" s="2"/>
      <c r="G239" s="2"/>
      <c r="H239" s="2"/>
      <c r="I239" s="2"/>
    </row>
    <row r="240" spans="1:9" x14ac:dyDescent="0.25">
      <c r="A240" s="2"/>
      <c r="B240" s="2"/>
      <c r="C240" s="2"/>
      <c r="D240" s="2"/>
      <c r="E240" s="2"/>
      <c r="F240" s="2"/>
      <c r="G240" s="2"/>
      <c r="H240" s="2"/>
      <c r="I240" s="2"/>
    </row>
    <row r="241" spans="1:9" x14ac:dyDescent="0.25">
      <c r="A241" s="2"/>
      <c r="B241" s="2"/>
      <c r="C241" s="2"/>
      <c r="D241" s="2"/>
      <c r="E241" s="2"/>
      <c r="F241" s="2"/>
      <c r="G241" s="2"/>
      <c r="H241" s="2"/>
      <c r="I241" s="2"/>
    </row>
    <row r="242" spans="1:9" x14ac:dyDescent="0.25">
      <c r="A242" s="2"/>
      <c r="B242" s="2"/>
      <c r="C242" s="2"/>
      <c r="D242" s="2"/>
      <c r="E242" s="2"/>
      <c r="F242" s="2"/>
      <c r="G242" s="2"/>
      <c r="H242" s="2"/>
      <c r="I242" s="2"/>
    </row>
    <row r="243" spans="1:9" x14ac:dyDescent="0.25">
      <c r="A243" s="2"/>
      <c r="B243" s="2"/>
      <c r="C243" s="2"/>
      <c r="D243" s="2"/>
      <c r="E243" s="2"/>
      <c r="F243" s="2"/>
      <c r="G243" s="2"/>
      <c r="H243" s="2"/>
      <c r="I243" s="2"/>
    </row>
    <row r="244" spans="1:9" x14ac:dyDescent="0.25">
      <c r="A244" s="2"/>
      <c r="B244" s="2"/>
      <c r="C244" s="2"/>
      <c r="D244" s="2"/>
      <c r="E244" s="2"/>
      <c r="F244" s="2"/>
      <c r="G244" s="2"/>
      <c r="H244" s="2"/>
      <c r="I244" s="2"/>
    </row>
    <row r="245" spans="1:9" x14ac:dyDescent="0.25">
      <c r="A245" s="2"/>
      <c r="B245" s="2"/>
      <c r="C245" s="2"/>
      <c r="D245" s="2"/>
      <c r="E245" s="2"/>
      <c r="F245" s="2"/>
      <c r="G245" s="2"/>
      <c r="H245" s="2"/>
      <c r="I245" s="2"/>
    </row>
    <row r="246" spans="1:9" x14ac:dyDescent="0.25">
      <c r="A246" s="2"/>
      <c r="B246" s="2"/>
      <c r="C246" s="2"/>
      <c r="D246" s="2"/>
      <c r="E246" s="2"/>
      <c r="F246" s="2"/>
      <c r="G246" s="2"/>
      <c r="H246" s="2"/>
      <c r="I246" s="2"/>
    </row>
    <row r="247" spans="1:9" x14ac:dyDescent="0.25">
      <c r="A247" s="2"/>
      <c r="B247" s="2"/>
      <c r="C247" s="2"/>
      <c r="D247" s="2"/>
      <c r="E247" s="2"/>
      <c r="F247" s="2"/>
      <c r="G247" s="2"/>
      <c r="H247" s="2"/>
      <c r="I247" s="2"/>
    </row>
    <row r="248" spans="1:9" x14ac:dyDescent="0.25">
      <c r="A248" s="2"/>
      <c r="B248" s="2"/>
      <c r="C248" s="2"/>
      <c r="D248" s="2"/>
      <c r="E248" s="2"/>
      <c r="F248" s="2"/>
      <c r="G248" s="2"/>
      <c r="H248" s="2"/>
      <c r="I248" s="2"/>
    </row>
    <row r="249" spans="1:9" x14ac:dyDescent="0.25">
      <c r="A249" s="2"/>
      <c r="B249" s="2"/>
      <c r="C249" s="2"/>
      <c r="D249" s="2"/>
      <c r="E249" s="2"/>
      <c r="F249" s="2"/>
      <c r="G249" s="2"/>
      <c r="H249" s="2"/>
      <c r="I249" s="2"/>
    </row>
    <row r="250" spans="1:9" x14ac:dyDescent="0.25">
      <c r="A250" s="2"/>
      <c r="B250" s="2"/>
      <c r="C250" s="2"/>
      <c r="D250" s="2"/>
      <c r="E250" s="2"/>
      <c r="F250" s="2"/>
      <c r="G250" s="2"/>
      <c r="H250" s="2"/>
      <c r="I250" s="2"/>
    </row>
    <row r="251" spans="1:9" x14ac:dyDescent="0.25">
      <c r="A251" s="2"/>
      <c r="B251" s="2"/>
      <c r="C251" s="2"/>
      <c r="D251" s="2"/>
      <c r="E251" s="2"/>
      <c r="F251" s="2"/>
      <c r="G251" s="2"/>
      <c r="H251" s="2"/>
      <c r="I251" s="2"/>
    </row>
    <row r="252" spans="1:9" x14ac:dyDescent="0.25">
      <c r="A252" s="2"/>
      <c r="B252" s="2"/>
      <c r="C252" s="2"/>
      <c r="D252" s="2"/>
      <c r="E252" s="2"/>
      <c r="F252" s="2"/>
      <c r="G252" s="2"/>
      <c r="H252" s="2"/>
      <c r="I252" s="2"/>
    </row>
    <row r="253" spans="1:9" x14ac:dyDescent="0.25">
      <c r="A253" s="2"/>
      <c r="B253" s="2"/>
      <c r="C253" s="2"/>
      <c r="D253" s="2"/>
      <c r="E253" s="2"/>
      <c r="F253" s="2"/>
      <c r="G253" s="2"/>
      <c r="H253" s="2"/>
      <c r="I253" s="2"/>
    </row>
    <row r="254" spans="1:9" x14ac:dyDescent="0.25">
      <c r="A254" s="2"/>
      <c r="B254" s="2"/>
      <c r="C254" s="2"/>
      <c r="D254" s="2"/>
      <c r="E254" s="2"/>
      <c r="F254" s="2"/>
      <c r="G254" s="2"/>
      <c r="H254" s="2"/>
      <c r="I254" s="2"/>
    </row>
    <row r="255" spans="1:9" x14ac:dyDescent="0.25">
      <c r="A255" s="2"/>
      <c r="B255" s="2"/>
      <c r="C255" s="2"/>
      <c r="D255" s="2"/>
      <c r="E255" s="2"/>
      <c r="F255" s="2"/>
      <c r="G255" s="2"/>
      <c r="H255" s="2"/>
      <c r="I255" s="2"/>
    </row>
    <row r="256" spans="1:9" x14ac:dyDescent="0.25">
      <c r="A256" s="2"/>
      <c r="B256" s="2"/>
      <c r="C256" s="2"/>
      <c r="D256" s="2"/>
      <c r="E256" s="2"/>
      <c r="F256" s="2"/>
      <c r="G256" s="2"/>
      <c r="H256" s="2"/>
      <c r="I256" s="2"/>
    </row>
    <row r="257" spans="1:9" x14ac:dyDescent="0.25">
      <c r="A257" s="2"/>
      <c r="B257" s="2"/>
      <c r="C257" s="2"/>
      <c r="D257" s="2"/>
      <c r="E257" s="2"/>
      <c r="F257" s="2"/>
      <c r="G257" s="2"/>
      <c r="H257" s="2"/>
      <c r="I257" s="2"/>
    </row>
    <row r="258" spans="1:9" x14ac:dyDescent="0.25">
      <c r="A258" s="2"/>
      <c r="B258" s="2"/>
      <c r="C258" s="2"/>
      <c r="D258" s="2"/>
      <c r="E258" s="2"/>
      <c r="F258" s="2"/>
      <c r="G258" s="2"/>
      <c r="H258" s="2"/>
      <c r="I258" s="2"/>
    </row>
    <row r="259" spans="1:9" x14ac:dyDescent="0.25">
      <c r="A259" s="2"/>
      <c r="B259" s="2"/>
      <c r="C259" s="2"/>
      <c r="D259" s="2"/>
      <c r="E259" s="2"/>
      <c r="F259" s="2"/>
      <c r="G259" s="2"/>
      <c r="H259" s="2"/>
      <c r="I259" s="2"/>
    </row>
    <row r="260" spans="1:9" x14ac:dyDescent="0.25">
      <c r="A260" s="2"/>
      <c r="B260" s="2"/>
      <c r="C260" s="2"/>
      <c r="D260" s="2"/>
      <c r="E260" s="2"/>
      <c r="F260" s="2"/>
      <c r="G260" s="2"/>
      <c r="H260" s="2"/>
      <c r="I260" s="2"/>
    </row>
    <row r="261" spans="1:9" x14ac:dyDescent="0.25">
      <c r="A261" s="2"/>
      <c r="B261" s="2"/>
      <c r="C261" s="2"/>
      <c r="D261" s="2"/>
      <c r="E261" s="2"/>
      <c r="F261" s="2"/>
      <c r="G261" s="2"/>
      <c r="H261" s="2"/>
      <c r="I261" s="2"/>
    </row>
    <row r="262" spans="1:9" x14ac:dyDescent="0.25">
      <c r="A262" s="2"/>
      <c r="B262" s="2"/>
      <c r="C262" s="2"/>
      <c r="D262" s="2"/>
      <c r="E262" s="2"/>
      <c r="F262" s="2"/>
      <c r="G262" s="2"/>
      <c r="H262" s="2"/>
      <c r="I262" s="2"/>
    </row>
    <row r="263" spans="1:9" x14ac:dyDescent="0.25">
      <c r="A263" s="2"/>
      <c r="B263" s="2"/>
      <c r="C263" s="2"/>
      <c r="D263" s="2"/>
      <c r="E263" s="2"/>
      <c r="F263" s="2"/>
      <c r="G263" s="2"/>
      <c r="H263" s="2"/>
      <c r="I263" s="2"/>
    </row>
    <row r="264" spans="1:9" x14ac:dyDescent="0.25">
      <c r="A264" s="2"/>
      <c r="B264" s="2"/>
      <c r="C264" s="2"/>
      <c r="D264" s="2"/>
      <c r="E264" s="2"/>
      <c r="F264" s="2"/>
      <c r="G264" s="2"/>
      <c r="H264" s="2"/>
      <c r="I264" s="2"/>
    </row>
    <row r="265" spans="1:9" x14ac:dyDescent="0.25">
      <c r="A265" s="2"/>
      <c r="B265" s="2"/>
      <c r="C265" s="2"/>
      <c r="D265" s="2"/>
      <c r="E265" s="2"/>
      <c r="F265" s="2"/>
      <c r="G265" s="2"/>
      <c r="H265" s="2"/>
      <c r="I265" s="2"/>
    </row>
    <row r="266" spans="1:9" x14ac:dyDescent="0.25">
      <c r="A266" s="2"/>
      <c r="B266" s="2"/>
      <c r="C266" s="2"/>
      <c r="D266" s="2"/>
      <c r="E266" s="2"/>
      <c r="F266" s="2"/>
      <c r="G266" s="2"/>
      <c r="H266" s="2"/>
      <c r="I266" s="2"/>
    </row>
    <row r="267" spans="1:9" x14ac:dyDescent="0.25">
      <c r="A267" s="2"/>
      <c r="B267" s="2"/>
      <c r="C267" s="2"/>
      <c r="D267" s="2"/>
      <c r="E267" s="2"/>
      <c r="F267" s="2"/>
      <c r="G267" s="2"/>
      <c r="H267" s="2"/>
      <c r="I267" s="2"/>
    </row>
    <row r="268" spans="1:9" x14ac:dyDescent="0.25">
      <c r="A268" s="2"/>
      <c r="B268" s="2"/>
      <c r="C268" s="2"/>
      <c r="D268" s="2"/>
      <c r="E268" s="2"/>
      <c r="F268" s="2"/>
      <c r="G268" s="2"/>
      <c r="H268" s="2"/>
      <c r="I268" s="2"/>
    </row>
    <row r="269" spans="1:9" x14ac:dyDescent="0.25">
      <c r="A269" s="2"/>
      <c r="B269" s="2"/>
      <c r="C269" s="2"/>
      <c r="D269" s="2"/>
      <c r="E269" s="2"/>
      <c r="F269" s="2"/>
      <c r="G269" s="2"/>
      <c r="H269" s="2"/>
      <c r="I269" s="2"/>
    </row>
    <row r="270" spans="1:9" x14ac:dyDescent="0.25">
      <c r="A270" s="2"/>
      <c r="B270" s="2"/>
      <c r="C270" s="2"/>
      <c r="D270" s="2"/>
      <c r="E270" s="2"/>
      <c r="F270" s="2"/>
      <c r="G270" s="2"/>
      <c r="H270" s="2"/>
      <c r="I270" s="2"/>
    </row>
    <row r="271" spans="1:9" x14ac:dyDescent="0.25">
      <c r="A271" s="2"/>
      <c r="B271" s="2"/>
      <c r="C271" s="2"/>
      <c r="D271" s="2"/>
      <c r="E271" s="2"/>
      <c r="F271" s="2"/>
      <c r="G271" s="2"/>
      <c r="H271" s="2"/>
      <c r="I271" s="2"/>
    </row>
    <row r="272" spans="1:9" x14ac:dyDescent="0.25">
      <c r="A272" s="2"/>
      <c r="B272" s="2"/>
      <c r="C272" s="2"/>
      <c r="D272" s="2"/>
      <c r="E272" s="2"/>
      <c r="F272" s="2"/>
      <c r="G272" s="2"/>
      <c r="H272" s="2"/>
      <c r="I272" s="2"/>
    </row>
  </sheetData>
  <mergeCells count="2">
    <mergeCell ref="A104:C104"/>
    <mergeCell ref="A117:I1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workbookViewId="0">
      <selection activeCell="J15" sqref="J15"/>
    </sheetView>
  </sheetViews>
  <sheetFormatPr baseColWidth="10" defaultRowHeight="12.75" x14ac:dyDescent="0.2"/>
  <cols>
    <col min="1" max="1" width="17.140625" style="36" customWidth="1"/>
    <col min="2" max="2" width="13" style="36" customWidth="1"/>
    <col min="3" max="3" width="15.28515625" style="36" customWidth="1"/>
    <col min="4" max="4" width="13" style="36" customWidth="1"/>
    <col min="5" max="5" width="11" style="36" customWidth="1"/>
    <col min="6" max="6" width="12.7109375" style="36" customWidth="1"/>
    <col min="7" max="7" width="13.5703125" style="36" customWidth="1"/>
    <col min="8" max="8" width="12.28515625" style="36" customWidth="1"/>
    <col min="9" max="9" width="14.140625" style="36" bestFit="1" customWidth="1"/>
    <col min="10" max="16384" width="11.42578125" style="36"/>
  </cols>
  <sheetData>
    <row r="1" spans="1:9" s="37" customFormat="1" x14ac:dyDescent="0.2"/>
    <row r="2" spans="1:9" s="37" customFormat="1" x14ac:dyDescent="0.2"/>
    <row r="3" spans="1:9" s="37" customFormat="1" x14ac:dyDescent="0.2">
      <c r="A3" s="49" t="s">
        <v>123</v>
      </c>
    </row>
    <row r="4" spans="1:9" s="37" customFormat="1" ht="25.5" x14ac:dyDescent="0.2">
      <c r="B4" s="46" t="s">
        <v>122</v>
      </c>
      <c r="C4" s="46" t="s">
        <v>121</v>
      </c>
      <c r="D4" s="46" t="s">
        <v>120</v>
      </c>
      <c r="E4" s="47" t="s">
        <v>119</v>
      </c>
      <c r="F4" s="48" t="s">
        <v>118</v>
      </c>
      <c r="G4" s="48" t="s">
        <v>117</v>
      </c>
      <c r="H4" s="47" t="s">
        <v>116</v>
      </c>
      <c r="I4" s="46" t="s">
        <v>24</v>
      </c>
    </row>
    <row r="5" spans="1:9" s="37" customFormat="1" ht="25.5" x14ac:dyDescent="0.2">
      <c r="A5" s="41" t="s">
        <v>115</v>
      </c>
      <c r="B5" s="45">
        <v>7933231.54</v>
      </c>
      <c r="C5" s="38">
        <v>11054858.34</v>
      </c>
      <c r="D5" s="38">
        <v>7034643.54</v>
      </c>
      <c r="E5" s="38">
        <v>618367.97</v>
      </c>
      <c r="F5" s="38">
        <v>1048916.31</v>
      </c>
      <c r="G5" s="38">
        <v>10982500</v>
      </c>
      <c r="H5" s="38">
        <v>5701375.3799999999</v>
      </c>
      <c r="I5" s="38">
        <f>SUM(B5:H5)</f>
        <v>44373893.079999998</v>
      </c>
    </row>
    <row r="6" spans="1:9" s="37" customFormat="1" x14ac:dyDescent="0.2">
      <c r="A6" s="43" t="s">
        <v>114</v>
      </c>
      <c r="B6" s="38">
        <v>0</v>
      </c>
      <c r="C6" s="38">
        <v>4867224.26</v>
      </c>
      <c r="D6" s="38">
        <v>0</v>
      </c>
      <c r="E6" s="38">
        <v>0</v>
      </c>
      <c r="F6" s="38">
        <v>176424.32000000001</v>
      </c>
      <c r="G6" s="38">
        <v>250795</v>
      </c>
      <c r="H6" s="44">
        <v>0</v>
      </c>
      <c r="I6" s="38">
        <f>SUM(B6:H6)</f>
        <v>5294443.58</v>
      </c>
    </row>
    <row r="7" spans="1:9" s="37" customFormat="1" ht="25.5" x14ac:dyDescent="0.2">
      <c r="A7" s="43" t="s">
        <v>113</v>
      </c>
      <c r="B7" s="38">
        <v>0</v>
      </c>
      <c r="C7" s="38"/>
      <c r="D7" s="38">
        <v>0</v>
      </c>
      <c r="E7" s="38">
        <v>0</v>
      </c>
      <c r="F7" s="38">
        <v>0</v>
      </c>
      <c r="G7" s="38">
        <v>0</v>
      </c>
      <c r="H7" s="38">
        <v>0</v>
      </c>
      <c r="I7" s="38">
        <v>0</v>
      </c>
    </row>
    <row r="8" spans="1:9" s="37" customFormat="1" x14ac:dyDescent="0.2">
      <c r="A8" s="43" t="s">
        <v>108</v>
      </c>
      <c r="B8" s="38">
        <v>0</v>
      </c>
      <c r="C8" s="38">
        <v>0</v>
      </c>
      <c r="D8" s="38">
        <v>0</v>
      </c>
      <c r="E8" s="38">
        <v>0</v>
      </c>
      <c r="F8" s="38">
        <v>0</v>
      </c>
      <c r="G8" s="38">
        <v>0</v>
      </c>
      <c r="H8" s="38">
        <v>0</v>
      </c>
      <c r="I8" s="38">
        <v>0</v>
      </c>
    </row>
    <row r="9" spans="1:9" s="37" customFormat="1" x14ac:dyDescent="0.2">
      <c r="A9" s="43" t="s">
        <v>112</v>
      </c>
      <c r="B9" s="38">
        <v>0</v>
      </c>
      <c r="C9" s="38">
        <v>0</v>
      </c>
      <c r="D9" s="38">
        <v>0</v>
      </c>
      <c r="E9" s="38">
        <v>0</v>
      </c>
      <c r="F9" s="38">
        <v>0</v>
      </c>
      <c r="G9" s="38">
        <v>0</v>
      </c>
      <c r="H9" s="38">
        <v>0</v>
      </c>
      <c r="I9" s="38">
        <f>SUM(B9:H9)</f>
        <v>0</v>
      </c>
    </row>
    <row r="10" spans="1:9" s="37" customFormat="1" x14ac:dyDescent="0.2">
      <c r="A10" s="43" t="s">
        <v>111</v>
      </c>
      <c r="B10" s="38">
        <v>0</v>
      </c>
      <c r="C10" s="38">
        <v>0</v>
      </c>
      <c r="D10" s="38">
        <v>0</v>
      </c>
      <c r="E10" s="38">
        <v>0</v>
      </c>
      <c r="F10" s="38">
        <v>0</v>
      </c>
      <c r="G10" s="38">
        <v>0</v>
      </c>
      <c r="H10" s="38">
        <v>0</v>
      </c>
      <c r="I10" s="38">
        <f>SUM(B10:H10)</f>
        <v>0</v>
      </c>
    </row>
    <row r="11" spans="1:9" s="37" customFormat="1" ht="25.5" x14ac:dyDescent="0.2">
      <c r="A11" s="41" t="s">
        <v>107</v>
      </c>
      <c r="B11" s="42">
        <f t="shared" ref="B11:I11" si="0">SUM(B5+B6+B7-B8-B9-B10)</f>
        <v>7933231.54</v>
      </c>
      <c r="C11" s="42">
        <f t="shared" si="0"/>
        <v>15922082.6</v>
      </c>
      <c r="D11" s="42">
        <f t="shared" si="0"/>
        <v>7034643.54</v>
      </c>
      <c r="E11" s="42">
        <f t="shared" si="0"/>
        <v>618367.97</v>
      </c>
      <c r="F11" s="42">
        <f t="shared" si="0"/>
        <v>1225340.6300000001</v>
      </c>
      <c r="G11" s="42">
        <f t="shared" si="0"/>
        <v>11233295</v>
      </c>
      <c r="H11" s="42">
        <f t="shared" si="0"/>
        <v>5701375.3799999999</v>
      </c>
      <c r="I11" s="42">
        <f t="shared" si="0"/>
        <v>49668336.659999996</v>
      </c>
    </row>
    <row r="12" spans="1:9" s="37" customFormat="1" x14ac:dyDescent="0.2">
      <c r="A12" s="43"/>
      <c r="B12" s="38"/>
      <c r="C12" s="38"/>
      <c r="D12" s="38"/>
      <c r="E12" s="38"/>
      <c r="F12" s="38"/>
      <c r="G12" s="38"/>
      <c r="H12" s="38"/>
      <c r="I12" s="38"/>
    </row>
    <row r="13" spans="1:9" s="37" customFormat="1" ht="25.5" x14ac:dyDescent="0.2">
      <c r="A13" s="43" t="s">
        <v>110</v>
      </c>
      <c r="B13" s="38"/>
      <c r="C13" s="38">
        <v>663291.51</v>
      </c>
      <c r="D13" s="38">
        <v>433803.02</v>
      </c>
      <c r="E13" s="38">
        <v>174731.28</v>
      </c>
      <c r="F13" s="38">
        <v>357730.34</v>
      </c>
      <c r="G13" s="38">
        <v>4484797.22</v>
      </c>
      <c r="H13" s="38">
        <v>0</v>
      </c>
      <c r="I13" s="38">
        <f>SUM(B13:H13)</f>
        <v>6114353.3700000001</v>
      </c>
    </row>
    <row r="14" spans="1:9" s="37" customFormat="1" x14ac:dyDescent="0.2">
      <c r="A14" s="41" t="s">
        <v>109</v>
      </c>
      <c r="B14" s="38"/>
      <c r="C14" s="38">
        <f>C11*2%/2</f>
        <v>159220.826</v>
      </c>
      <c r="D14" s="38">
        <f>D11*2%/2</f>
        <v>70346.435400000002</v>
      </c>
      <c r="E14" s="38">
        <f>E11*10%/2</f>
        <v>30918.398499999999</v>
      </c>
      <c r="F14" s="38">
        <f>F11*10%/2</f>
        <v>61267.031500000012</v>
      </c>
      <c r="G14" s="38">
        <f>G11*10%/2</f>
        <v>561664.75</v>
      </c>
      <c r="H14" s="38">
        <v>0</v>
      </c>
      <c r="I14" s="38">
        <f>SUM(B14:H14)</f>
        <v>883417.44140000001</v>
      </c>
    </row>
    <row r="15" spans="1:9" s="37" customFormat="1" x14ac:dyDescent="0.2">
      <c r="A15" s="43" t="s">
        <v>108</v>
      </c>
      <c r="B15" s="38">
        <v>0</v>
      </c>
      <c r="C15" s="38">
        <v>0</v>
      </c>
      <c r="D15" s="38">
        <v>0</v>
      </c>
      <c r="E15" s="38">
        <v>0</v>
      </c>
      <c r="F15" s="38">
        <v>0</v>
      </c>
      <c r="G15" s="38">
        <v>0</v>
      </c>
      <c r="H15" s="38">
        <v>0</v>
      </c>
      <c r="I15" s="38">
        <f>SUM(B15:H15)</f>
        <v>0</v>
      </c>
    </row>
    <row r="16" spans="1:9" s="37" customFormat="1" ht="25.5" x14ac:dyDescent="0.2">
      <c r="A16" s="41" t="s">
        <v>107</v>
      </c>
      <c r="B16" s="42">
        <f t="shared" ref="B16:G16" si="1">SUM(B13+B14+B15)</f>
        <v>0</v>
      </c>
      <c r="C16" s="42">
        <f t="shared" si="1"/>
        <v>822512.33600000001</v>
      </c>
      <c r="D16" s="42">
        <f t="shared" si="1"/>
        <v>504149.45540000004</v>
      </c>
      <c r="E16" s="42">
        <f t="shared" si="1"/>
        <v>205649.67850000001</v>
      </c>
      <c r="F16" s="42">
        <f t="shared" si="1"/>
        <v>418997.37150000001</v>
      </c>
      <c r="G16" s="42">
        <f t="shared" si="1"/>
        <v>5046461.97</v>
      </c>
      <c r="H16" s="42">
        <v>0</v>
      </c>
      <c r="I16" s="42">
        <f>SUM(B16:H16)</f>
        <v>6997770.8114</v>
      </c>
    </row>
    <row r="17" spans="1:10" s="37" customFormat="1" ht="26.25" thickBot="1" x14ac:dyDescent="0.25">
      <c r="A17" s="41" t="s">
        <v>144</v>
      </c>
      <c r="B17" s="40">
        <f>SUM(B11-B16)</f>
        <v>7933231.54</v>
      </c>
      <c r="C17" s="40">
        <f>SUM(C11-C13-C14-C15)</f>
        <v>15099570.264</v>
      </c>
      <c r="D17" s="40">
        <f>SUM(D11-D16)</f>
        <v>6530494.0845999997</v>
      </c>
      <c r="E17" s="40">
        <f>SUM(E11-E16)</f>
        <v>412718.29149999993</v>
      </c>
      <c r="F17" s="40">
        <f>SUM(F11-F16)</f>
        <v>806343.25850000011</v>
      </c>
      <c r="G17" s="40">
        <f>SUM(G11-G16)</f>
        <v>6186833.0300000003</v>
      </c>
      <c r="H17" s="40">
        <f>SUM(H11-H16)</f>
        <v>5701375.3799999999</v>
      </c>
      <c r="I17" s="40">
        <f>SUM(I11-I13-I14-I15)</f>
        <v>42670565.8486</v>
      </c>
      <c r="J17" s="39"/>
    </row>
    <row r="18" spans="1:10" s="37" customFormat="1" ht="13.5" thickTop="1" x14ac:dyDescent="0.2"/>
    <row r="19" spans="1:10" s="37" customFormat="1" x14ac:dyDescent="0.2">
      <c r="I19" s="38"/>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U29"/>
  <sheetViews>
    <sheetView topLeftCell="A4" workbookViewId="0">
      <selection activeCell="H17" sqref="H17"/>
    </sheetView>
  </sheetViews>
  <sheetFormatPr baseColWidth="10" defaultRowHeight="11.25" x14ac:dyDescent="0.2"/>
  <cols>
    <col min="1" max="1" width="26.85546875" style="50" customWidth="1"/>
    <col min="2" max="2" width="11.7109375" style="50" customWidth="1"/>
    <col min="3" max="3" width="16.28515625" style="50" customWidth="1"/>
    <col min="4" max="4" width="13.5703125" style="50" customWidth="1"/>
    <col min="5" max="5" width="16" style="50" customWidth="1"/>
    <col min="6" max="6" width="12" style="50" customWidth="1"/>
    <col min="7" max="7" width="18" style="50" customWidth="1"/>
    <col min="8" max="8" width="11.42578125" style="50"/>
    <col min="9" max="9" width="15.140625" style="50" customWidth="1"/>
    <col min="10" max="16384" width="11.42578125" style="50"/>
  </cols>
  <sheetData>
    <row r="6" spans="1:21" x14ac:dyDescent="0.2">
      <c r="A6" s="154" t="s">
        <v>170</v>
      </c>
      <c r="B6" s="154"/>
      <c r="C6" s="154"/>
      <c r="D6" s="154"/>
      <c r="E6" s="154"/>
      <c r="F6" s="154"/>
      <c r="G6" s="154"/>
      <c r="H6" s="67"/>
      <c r="I6" s="67"/>
    </row>
    <row r="7" spans="1:21" x14ac:dyDescent="0.2">
      <c r="A7" s="155" t="s">
        <v>169</v>
      </c>
      <c r="B7" s="155"/>
      <c r="C7" s="155"/>
      <c r="D7" s="155"/>
      <c r="E7" s="155"/>
      <c r="F7" s="155"/>
      <c r="G7" s="155"/>
      <c r="H7" s="155"/>
      <c r="I7" s="69"/>
      <c r="J7" s="69"/>
      <c r="K7" s="69"/>
      <c r="L7" s="69"/>
      <c r="M7" s="69"/>
      <c r="N7" s="69"/>
      <c r="O7" s="69"/>
      <c r="P7" s="69"/>
      <c r="Q7" s="69"/>
      <c r="R7" s="69"/>
      <c r="S7" s="69"/>
      <c r="T7" s="69"/>
      <c r="U7" s="68"/>
    </row>
    <row r="8" spans="1:21" x14ac:dyDescent="0.2">
      <c r="A8" s="154" t="s">
        <v>168</v>
      </c>
      <c r="B8" s="154"/>
      <c r="C8" s="154"/>
      <c r="D8" s="154"/>
      <c r="E8" s="154"/>
      <c r="F8" s="154"/>
      <c r="G8" s="154"/>
      <c r="H8" s="154"/>
      <c r="I8" s="67"/>
    </row>
    <row r="9" spans="1:21" x14ac:dyDescent="0.2">
      <c r="A9" s="61"/>
      <c r="B9" s="61"/>
      <c r="C9" s="61"/>
      <c r="D9" s="61"/>
      <c r="E9" s="61"/>
      <c r="F9" s="61"/>
      <c r="G9" s="61"/>
      <c r="H9" s="61"/>
      <c r="I9" s="61"/>
    </row>
    <row r="10" spans="1:21" x14ac:dyDescent="0.2">
      <c r="A10" s="64"/>
      <c r="B10" s="156" t="s">
        <v>167</v>
      </c>
      <c r="C10" s="157"/>
      <c r="D10" s="158" t="s">
        <v>166</v>
      </c>
      <c r="E10" s="158"/>
      <c r="F10" s="158"/>
      <c r="G10" s="66"/>
      <c r="H10" s="65"/>
      <c r="I10" s="61"/>
    </row>
    <row r="11" spans="1:21" x14ac:dyDescent="0.2">
      <c r="A11" s="64"/>
      <c r="B11" s="156" t="s">
        <v>165</v>
      </c>
      <c r="C11" s="157"/>
      <c r="D11" s="159">
        <v>7067</v>
      </c>
      <c r="E11" s="159"/>
      <c r="F11" s="159"/>
      <c r="G11" s="63"/>
      <c r="H11" s="62"/>
      <c r="I11" s="61"/>
    </row>
    <row r="12" spans="1:21" x14ac:dyDescent="0.2">
      <c r="A12" s="64"/>
      <c r="B12" s="156" t="s">
        <v>164</v>
      </c>
      <c r="C12" s="157"/>
      <c r="D12" s="160">
        <v>45473</v>
      </c>
      <c r="E12" s="160"/>
      <c r="F12" s="160"/>
      <c r="G12" s="63"/>
      <c r="H12" s="62"/>
      <c r="I12" s="61"/>
    </row>
    <row r="13" spans="1:21" x14ac:dyDescent="0.2">
      <c r="A13" s="61"/>
      <c r="B13" s="61"/>
      <c r="C13" s="61"/>
      <c r="D13" s="61"/>
      <c r="E13" s="61"/>
      <c r="F13" s="61"/>
      <c r="G13" s="61"/>
      <c r="H13" s="61"/>
      <c r="I13" s="61"/>
    </row>
    <row r="16" spans="1:21" ht="15" customHeight="1" x14ac:dyDescent="0.2">
      <c r="A16" s="153" t="s">
        <v>163</v>
      </c>
      <c r="B16" s="153" t="s">
        <v>162</v>
      </c>
      <c r="C16" s="153" t="s">
        <v>161</v>
      </c>
      <c r="D16" s="153" t="s">
        <v>160</v>
      </c>
      <c r="E16" s="153" t="s">
        <v>159</v>
      </c>
      <c r="F16" s="153" t="s">
        <v>158</v>
      </c>
      <c r="G16" s="153" t="s">
        <v>157</v>
      </c>
    </row>
    <row r="17" spans="1:7" ht="22.5" customHeight="1" x14ac:dyDescent="0.2">
      <c r="A17" s="153"/>
      <c r="B17" s="153"/>
      <c r="C17" s="153"/>
      <c r="D17" s="153"/>
      <c r="E17" s="153"/>
      <c r="F17" s="153"/>
      <c r="G17" s="153"/>
    </row>
    <row r="18" spans="1:7" ht="56.25" x14ac:dyDescent="0.2">
      <c r="A18" s="57" t="s">
        <v>156</v>
      </c>
      <c r="B18" s="58">
        <v>45114</v>
      </c>
      <c r="C18" s="57" t="s">
        <v>146</v>
      </c>
      <c r="D18" s="56">
        <v>8496494.2300000004</v>
      </c>
      <c r="E18" s="56" t="s">
        <v>155</v>
      </c>
      <c r="F18" s="56">
        <v>4000000</v>
      </c>
      <c r="G18" s="59" t="s">
        <v>154</v>
      </c>
    </row>
    <row r="19" spans="1:7" ht="56.25" x14ac:dyDescent="0.2">
      <c r="A19" s="57" t="s">
        <v>153</v>
      </c>
      <c r="B19" s="58">
        <v>44932</v>
      </c>
      <c r="C19" s="57" t="s">
        <v>146</v>
      </c>
      <c r="D19" s="56">
        <v>6025586.3600000003</v>
      </c>
      <c r="E19" s="56" t="s">
        <v>152</v>
      </c>
      <c r="F19" s="56">
        <v>3111181.64</v>
      </c>
      <c r="G19" s="59" t="s">
        <v>151</v>
      </c>
    </row>
    <row r="20" spans="1:7" ht="45" x14ac:dyDescent="0.2">
      <c r="A20" s="57" t="s">
        <v>150</v>
      </c>
      <c r="B20" s="58">
        <v>45308</v>
      </c>
      <c r="C20" s="57" t="s">
        <v>146</v>
      </c>
      <c r="D20" s="56">
        <v>2389349.31</v>
      </c>
      <c r="E20" s="56" t="s">
        <v>149</v>
      </c>
      <c r="F20" s="60">
        <v>1199227.75</v>
      </c>
      <c r="G20" s="59" t="s">
        <v>148</v>
      </c>
    </row>
    <row r="21" spans="1:7" ht="33.75" x14ac:dyDescent="0.2">
      <c r="A21" s="57" t="s">
        <v>147</v>
      </c>
      <c r="B21" s="58">
        <v>45293</v>
      </c>
      <c r="C21" s="57" t="s">
        <v>146</v>
      </c>
      <c r="D21" s="56">
        <v>2490602.58</v>
      </c>
      <c r="E21" s="56">
        <v>1051332.3899999999</v>
      </c>
      <c r="F21" s="56">
        <v>1439270.19</v>
      </c>
      <c r="G21" s="55"/>
    </row>
    <row r="22" spans="1:7" x14ac:dyDescent="0.2">
      <c r="A22" s="57"/>
      <c r="B22" s="57"/>
      <c r="C22" s="57"/>
      <c r="D22" s="56"/>
      <c r="E22" s="56"/>
      <c r="F22" s="56"/>
      <c r="G22" s="55"/>
    </row>
    <row r="23" spans="1:7" x14ac:dyDescent="0.2">
      <c r="A23" s="57"/>
      <c r="B23" s="57"/>
      <c r="C23" s="57"/>
      <c r="D23" s="56"/>
      <c r="E23" s="56"/>
      <c r="F23" s="56"/>
      <c r="G23" s="55"/>
    </row>
    <row r="24" spans="1:7" x14ac:dyDescent="0.2">
      <c r="A24" s="57"/>
      <c r="B24" s="57"/>
      <c r="C24" s="57"/>
      <c r="D24" s="56"/>
      <c r="E24" s="56"/>
      <c r="F24" s="56"/>
      <c r="G24" s="55"/>
    </row>
    <row r="25" spans="1:7" x14ac:dyDescent="0.2">
      <c r="A25" s="57"/>
      <c r="B25" s="57"/>
      <c r="C25" s="57"/>
      <c r="D25" s="56"/>
      <c r="E25" s="56"/>
      <c r="F25" s="56"/>
      <c r="G25" s="55"/>
    </row>
    <row r="26" spans="1:7" x14ac:dyDescent="0.2">
      <c r="A26" s="57"/>
      <c r="B26" s="57"/>
      <c r="C26" s="57"/>
      <c r="D26" s="56"/>
      <c r="E26" s="56"/>
      <c r="F26" s="56"/>
      <c r="G26" s="55"/>
    </row>
    <row r="27" spans="1:7" x14ac:dyDescent="0.2">
      <c r="A27" s="57"/>
      <c r="B27" s="57"/>
      <c r="C27" s="57"/>
      <c r="D27" s="56"/>
      <c r="E27" s="56"/>
      <c r="F27" s="56"/>
      <c r="G27" s="55"/>
    </row>
    <row r="28" spans="1:7" x14ac:dyDescent="0.2">
      <c r="A28" s="57"/>
      <c r="B28" s="57"/>
      <c r="C28" s="57"/>
      <c r="D28" s="56"/>
      <c r="E28" s="56"/>
      <c r="F28" s="56"/>
      <c r="G28" s="55"/>
    </row>
    <row r="29" spans="1:7" x14ac:dyDescent="0.2">
      <c r="A29" s="54" t="s">
        <v>145</v>
      </c>
      <c r="B29" s="54"/>
      <c r="C29" s="54"/>
      <c r="D29" s="53">
        <f>D19+D20+D21+D18</f>
        <v>19402032.48</v>
      </c>
      <c r="E29" s="52">
        <v>9798203.7599999998</v>
      </c>
      <c r="F29" s="52">
        <v>9749679.5800000001</v>
      </c>
      <c r="G29" s="51"/>
    </row>
  </sheetData>
  <mergeCells count="16">
    <mergeCell ref="A6:G6"/>
    <mergeCell ref="A7:H7"/>
    <mergeCell ref="B10:C10"/>
    <mergeCell ref="B11:C11"/>
    <mergeCell ref="B12:C12"/>
    <mergeCell ref="A8:H8"/>
    <mergeCell ref="D10:F10"/>
    <mergeCell ref="D11:F11"/>
    <mergeCell ref="D12:F12"/>
    <mergeCell ref="E16:E17"/>
    <mergeCell ref="F16:F17"/>
    <mergeCell ref="G16:G17"/>
    <mergeCell ref="A16:A17"/>
    <mergeCell ref="B16:B17"/>
    <mergeCell ref="C16:C17"/>
    <mergeCell ref="D16:D17"/>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J6" sqref="J6"/>
    </sheetView>
  </sheetViews>
  <sheetFormatPr baseColWidth="10" defaultColWidth="11.42578125" defaultRowHeight="15" x14ac:dyDescent="0.25"/>
  <cols>
    <col min="1" max="1" width="22.42578125" customWidth="1"/>
    <col min="2" max="2" width="14.140625" customWidth="1"/>
    <col min="3" max="3" width="14" customWidth="1"/>
    <col min="4" max="4" width="15.140625" customWidth="1"/>
    <col min="5" max="5" width="13.140625" customWidth="1"/>
    <col min="6" max="6" width="15.28515625" customWidth="1"/>
    <col min="7" max="7" width="13.5703125" customWidth="1"/>
    <col min="8" max="8" width="12" customWidth="1"/>
    <col min="9" max="9" width="13" customWidth="1"/>
    <col min="10" max="10" width="15" customWidth="1"/>
    <col min="11" max="11" width="14.42578125" customWidth="1"/>
    <col min="13" max="13" width="13" customWidth="1"/>
    <col min="15" max="15" width="12.42578125" customWidth="1"/>
  </cols>
  <sheetData>
    <row r="1" spans="1:13" s="72" customFormat="1" ht="15" customHeight="1" x14ac:dyDescent="0.25">
      <c r="A1" s="161" t="s">
        <v>299</v>
      </c>
      <c r="B1" s="161"/>
      <c r="C1" s="161"/>
      <c r="D1" s="161"/>
      <c r="E1" s="161"/>
      <c r="F1" s="161"/>
      <c r="G1" s="161"/>
      <c r="H1" s="161"/>
      <c r="I1" s="161"/>
      <c r="J1" s="138"/>
      <c r="K1" s="138"/>
      <c r="L1" s="138"/>
      <c r="M1" s="138"/>
    </row>
    <row r="2" spans="1:13" x14ac:dyDescent="0.25">
      <c r="B2" s="72"/>
      <c r="C2" s="72"/>
      <c r="D2" s="72"/>
    </row>
    <row r="3" spans="1:13" ht="30" x14ac:dyDescent="0.25">
      <c r="A3" s="136" t="s">
        <v>298</v>
      </c>
      <c r="B3" s="136" t="s">
        <v>297</v>
      </c>
      <c r="C3" s="136" t="s">
        <v>296</v>
      </c>
      <c r="D3" s="136" t="s">
        <v>295</v>
      </c>
      <c r="E3" s="137" t="s">
        <v>294</v>
      </c>
      <c r="F3" s="136" t="s">
        <v>293</v>
      </c>
      <c r="G3" s="136" t="s">
        <v>292</v>
      </c>
      <c r="H3" s="136" t="s">
        <v>291</v>
      </c>
      <c r="I3" s="136" t="s">
        <v>290</v>
      </c>
    </row>
    <row r="4" spans="1:13" x14ac:dyDescent="0.25">
      <c r="A4" s="134" t="s">
        <v>289</v>
      </c>
      <c r="B4" s="129" t="s">
        <v>288</v>
      </c>
      <c r="C4" s="129">
        <v>5</v>
      </c>
      <c r="D4" s="129">
        <v>9</v>
      </c>
      <c r="E4" s="127">
        <v>45</v>
      </c>
      <c r="F4" s="128">
        <v>630</v>
      </c>
      <c r="G4" s="127">
        <v>630</v>
      </c>
      <c r="H4" s="128">
        <v>225</v>
      </c>
      <c r="I4" s="127">
        <v>405</v>
      </c>
    </row>
    <row r="5" spans="1:13" x14ac:dyDescent="0.25">
      <c r="A5" s="134" t="s">
        <v>287</v>
      </c>
      <c r="B5" s="129" t="s">
        <v>286</v>
      </c>
      <c r="C5" s="129" t="s">
        <v>286</v>
      </c>
      <c r="D5" s="129">
        <v>0</v>
      </c>
      <c r="E5" s="135">
        <v>400</v>
      </c>
      <c r="F5" s="127">
        <v>5200</v>
      </c>
      <c r="G5" s="135">
        <v>5200</v>
      </c>
      <c r="H5" s="127">
        <v>5200</v>
      </c>
      <c r="I5" s="135">
        <v>0</v>
      </c>
    </row>
    <row r="6" spans="1:13" x14ac:dyDescent="0.25">
      <c r="A6" s="134" t="s">
        <v>285</v>
      </c>
      <c r="B6" s="129" t="s">
        <v>284</v>
      </c>
      <c r="C6" s="129" t="s">
        <v>283</v>
      </c>
      <c r="D6" s="129">
        <v>1</v>
      </c>
      <c r="E6" s="127">
        <v>650</v>
      </c>
      <c r="F6" s="128">
        <v>650</v>
      </c>
      <c r="G6" s="127">
        <v>1300</v>
      </c>
      <c r="H6" s="128">
        <v>650</v>
      </c>
      <c r="I6" s="127">
        <v>650</v>
      </c>
    </row>
    <row r="7" spans="1:13" x14ac:dyDescent="0.25">
      <c r="A7" s="134" t="s">
        <v>282</v>
      </c>
      <c r="B7" s="129" t="s">
        <v>281</v>
      </c>
      <c r="C7" s="129"/>
      <c r="D7" s="129">
        <v>0</v>
      </c>
      <c r="E7" s="127">
        <v>400</v>
      </c>
      <c r="F7" s="128">
        <v>800</v>
      </c>
      <c r="G7" s="127">
        <v>800</v>
      </c>
      <c r="H7" s="128">
        <v>0</v>
      </c>
      <c r="I7" s="127">
        <v>800</v>
      </c>
    </row>
    <row r="8" spans="1:13" x14ac:dyDescent="0.25">
      <c r="A8" s="134" t="s">
        <v>280</v>
      </c>
      <c r="B8" s="129" t="s">
        <v>279</v>
      </c>
      <c r="C8" s="129" t="s">
        <v>279</v>
      </c>
      <c r="D8" s="129">
        <v>0</v>
      </c>
      <c r="E8" s="127">
        <v>25</v>
      </c>
      <c r="F8" s="128">
        <v>250</v>
      </c>
      <c r="G8" s="127">
        <v>250</v>
      </c>
      <c r="H8" s="128">
        <v>250</v>
      </c>
      <c r="I8" s="127"/>
    </row>
    <row r="9" spans="1:13" x14ac:dyDescent="0.25">
      <c r="A9" s="134" t="s">
        <v>278</v>
      </c>
      <c r="B9" s="129" t="s">
        <v>277</v>
      </c>
      <c r="C9" s="129">
        <v>0</v>
      </c>
      <c r="D9" s="129">
        <v>3</v>
      </c>
      <c r="E9" s="127">
        <v>50</v>
      </c>
      <c r="F9" s="128">
        <v>150</v>
      </c>
      <c r="G9" s="127">
        <v>150</v>
      </c>
      <c r="H9" s="128">
        <v>0</v>
      </c>
      <c r="I9" s="127">
        <v>150</v>
      </c>
    </row>
    <row r="10" spans="1:13" x14ac:dyDescent="0.25">
      <c r="A10" s="134" t="s">
        <v>276</v>
      </c>
      <c r="B10" s="129" t="s">
        <v>275</v>
      </c>
      <c r="C10" s="129">
        <v>0</v>
      </c>
      <c r="D10" s="129">
        <v>0</v>
      </c>
      <c r="E10" s="127">
        <v>180</v>
      </c>
      <c r="F10" s="128">
        <v>540</v>
      </c>
      <c r="G10" s="127">
        <v>540</v>
      </c>
      <c r="H10" s="128">
        <v>0</v>
      </c>
      <c r="I10" s="127">
        <v>540</v>
      </c>
    </row>
    <row r="11" spans="1:13" x14ac:dyDescent="0.25">
      <c r="A11" s="134" t="s">
        <v>274</v>
      </c>
      <c r="B11" s="129" t="s">
        <v>273</v>
      </c>
      <c r="C11" s="129">
        <v>0</v>
      </c>
      <c r="D11" s="129">
        <v>2</v>
      </c>
      <c r="E11" s="127">
        <v>170</v>
      </c>
      <c r="F11" s="128">
        <v>340</v>
      </c>
      <c r="G11" s="127">
        <v>340</v>
      </c>
      <c r="H11" s="128">
        <v>0</v>
      </c>
      <c r="I11" s="127">
        <v>340</v>
      </c>
    </row>
    <row r="12" spans="1:13" ht="45" x14ac:dyDescent="0.25">
      <c r="A12" s="133" t="s">
        <v>272</v>
      </c>
      <c r="B12" s="125"/>
      <c r="C12" s="125"/>
      <c r="D12" s="125"/>
      <c r="E12" s="132"/>
      <c r="F12" s="124">
        <v>8110</v>
      </c>
      <c r="G12" s="124">
        <v>9210</v>
      </c>
      <c r="H12" s="124">
        <v>6325</v>
      </c>
      <c r="I12" s="124">
        <v>2885</v>
      </c>
    </row>
    <row r="13" spans="1:13" x14ac:dyDescent="0.25">
      <c r="A13" s="131" t="s">
        <v>126</v>
      </c>
      <c r="B13" s="129"/>
      <c r="C13" s="129"/>
      <c r="D13" s="129"/>
      <c r="E13" s="127"/>
      <c r="F13" s="128"/>
      <c r="G13" s="128"/>
      <c r="H13" s="128"/>
      <c r="I13" s="128"/>
    </row>
    <row r="14" spans="1:13" x14ac:dyDescent="0.25">
      <c r="A14" s="130" t="s">
        <v>271</v>
      </c>
      <c r="B14" s="129" t="s">
        <v>270</v>
      </c>
      <c r="C14" s="129">
        <v>51</v>
      </c>
      <c r="D14" s="129">
        <v>7</v>
      </c>
      <c r="E14" s="127">
        <v>20</v>
      </c>
      <c r="F14" s="128">
        <v>1160</v>
      </c>
      <c r="G14" s="127">
        <v>1160</v>
      </c>
      <c r="H14" s="128">
        <v>1020</v>
      </c>
      <c r="I14" s="127">
        <v>140</v>
      </c>
    </row>
    <row r="15" spans="1:13" x14ac:dyDescent="0.25">
      <c r="A15" s="130" t="s">
        <v>269</v>
      </c>
      <c r="B15" s="129" t="s">
        <v>268</v>
      </c>
      <c r="C15" s="129">
        <v>1</v>
      </c>
      <c r="D15" s="129">
        <v>0</v>
      </c>
      <c r="E15" s="127">
        <v>135</v>
      </c>
      <c r="F15" s="128">
        <v>135</v>
      </c>
      <c r="G15" s="127">
        <v>135</v>
      </c>
      <c r="H15" s="128">
        <v>135</v>
      </c>
      <c r="I15" s="127">
        <v>0</v>
      </c>
    </row>
    <row r="16" spans="1:13" x14ac:dyDescent="0.25">
      <c r="A16" s="130" t="s">
        <v>269</v>
      </c>
      <c r="B16" s="129" t="s">
        <v>268</v>
      </c>
      <c r="C16" s="129">
        <v>1</v>
      </c>
      <c r="D16" s="129">
        <v>0</v>
      </c>
      <c r="E16" s="127">
        <v>150</v>
      </c>
      <c r="F16" s="128">
        <v>150</v>
      </c>
      <c r="G16" s="127">
        <v>150</v>
      </c>
      <c r="H16" s="128">
        <v>150</v>
      </c>
      <c r="I16" s="127">
        <v>0</v>
      </c>
    </row>
    <row r="17" spans="1:10" x14ac:dyDescent="0.25">
      <c r="A17" s="130" t="s">
        <v>267</v>
      </c>
      <c r="B17" s="129" t="s">
        <v>265</v>
      </c>
      <c r="C17" s="129">
        <v>1</v>
      </c>
      <c r="D17" s="129">
        <v>0</v>
      </c>
      <c r="E17" s="127">
        <v>210</v>
      </c>
      <c r="F17" s="128">
        <v>210</v>
      </c>
      <c r="G17" s="127">
        <v>210</v>
      </c>
      <c r="H17" s="128">
        <v>210</v>
      </c>
      <c r="I17" s="127">
        <v>0</v>
      </c>
    </row>
    <row r="18" spans="1:10" x14ac:dyDescent="0.25">
      <c r="A18" s="130" t="s">
        <v>267</v>
      </c>
      <c r="B18" s="129" t="s">
        <v>265</v>
      </c>
      <c r="C18" s="129">
        <v>1</v>
      </c>
      <c r="D18" s="129">
        <v>0</v>
      </c>
      <c r="E18" s="127">
        <v>135</v>
      </c>
      <c r="F18" s="128">
        <v>135</v>
      </c>
      <c r="G18" s="127">
        <v>135</v>
      </c>
      <c r="H18" s="128">
        <v>135</v>
      </c>
      <c r="I18" s="127">
        <v>0</v>
      </c>
    </row>
    <row r="19" spans="1:10" x14ac:dyDescent="0.25">
      <c r="A19" s="130" t="s">
        <v>266</v>
      </c>
      <c r="B19" s="129" t="s">
        <v>265</v>
      </c>
      <c r="C19" s="129">
        <v>1</v>
      </c>
      <c r="D19" s="129">
        <v>0</v>
      </c>
      <c r="E19" s="127">
        <v>240</v>
      </c>
      <c r="F19" s="128">
        <v>240</v>
      </c>
      <c r="G19" s="127">
        <v>240</v>
      </c>
      <c r="H19" s="128">
        <v>240</v>
      </c>
      <c r="I19" s="127">
        <v>0</v>
      </c>
    </row>
    <row r="20" spans="1:10" x14ac:dyDescent="0.25">
      <c r="A20" s="130" t="s">
        <v>266</v>
      </c>
      <c r="B20" s="129" t="s">
        <v>265</v>
      </c>
      <c r="C20" s="129">
        <v>1</v>
      </c>
      <c r="D20" s="129">
        <v>0</v>
      </c>
      <c r="E20" s="127">
        <v>285</v>
      </c>
      <c r="F20" s="128">
        <v>285</v>
      </c>
      <c r="G20" s="127">
        <v>285</v>
      </c>
      <c r="H20" s="128">
        <v>285</v>
      </c>
      <c r="I20" s="127">
        <v>0</v>
      </c>
    </row>
    <row r="21" spans="1:10" x14ac:dyDescent="0.25">
      <c r="A21" s="130" t="s">
        <v>263</v>
      </c>
      <c r="B21" s="129" t="s">
        <v>264</v>
      </c>
      <c r="C21" s="129" t="s">
        <v>264</v>
      </c>
      <c r="D21" s="129">
        <v>0</v>
      </c>
      <c r="E21" s="127">
        <v>40</v>
      </c>
      <c r="F21" s="128">
        <v>800</v>
      </c>
      <c r="G21" s="127">
        <v>800</v>
      </c>
      <c r="H21" s="128">
        <v>800</v>
      </c>
      <c r="I21" s="127">
        <v>0</v>
      </c>
    </row>
    <row r="22" spans="1:10" x14ac:dyDescent="0.25">
      <c r="A22" s="130" t="s">
        <v>263</v>
      </c>
      <c r="B22" s="129" t="s">
        <v>262</v>
      </c>
      <c r="C22" s="129">
        <v>0</v>
      </c>
      <c r="D22" s="129" t="s">
        <v>262</v>
      </c>
      <c r="E22" s="127">
        <v>45</v>
      </c>
      <c r="F22" s="128">
        <v>225</v>
      </c>
      <c r="G22" s="127">
        <v>225</v>
      </c>
      <c r="H22" s="128">
        <v>0</v>
      </c>
      <c r="I22" s="127">
        <v>225</v>
      </c>
    </row>
    <row r="23" spans="1:10" x14ac:dyDescent="0.25">
      <c r="A23" s="130" t="s">
        <v>261</v>
      </c>
      <c r="B23" s="129" t="s">
        <v>260</v>
      </c>
      <c r="C23" s="129" t="s">
        <v>260</v>
      </c>
      <c r="D23" s="129">
        <v>0</v>
      </c>
      <c r="E23" s="127">
        <v>30</v>
      </c>
      <c r="F23" s="128">
        <v>60</v>
      </c>
      <c r="G23" s="127">
        <v>60</v>
      </c>
      <c r="H23" s="128">
        <v>60</v>
      </c>
      <c r="I23" s="127">
        <v>0</v>
      </c>
    </row>
    <row r="24" spans="1:10" x14ac:dyDescent="0.25">
      <c r="A24" s="130" t="s">
        <v>259</v>
      </c>
      <c r="B24" s="129" t="s">
        <v>258</v>
      </c>
      <c r="C24" s="129">
        <v>0</v>
      </c>
      <c r="D24" s="129">
        <v>1</v>
      </c>
      <c r="E24" s="127">
        <v>365</v>
      </c>
      <c r="F24" s="128">
        <v>365</v>
      </c>
      <c r="G24" s="127">
        <v>365</v>
      </c>
      <c r="H24" s="128">
        <v>0</v>
      </c>
      <c r="I24" s="127">
        <v>365</v>
      </c>
    </row>
    <row r="25" spans="1:10" ht="30" x14ac:dyDescent="0.25">
      <c r="A25" s="126" t="s">
        <v>257</v>
      </c>
      <c r="B25" s="125"/>
      <c r="C25" s="125"/>
      <c r="D25" s="125"/>
      <c r="E25" s="125"/>
      <c r="F25" s="124">
        <v>3765</v>
      </c>
      <c r="G25" s="124">
        <v>3765</v>
      </c>
      <c r="H25" s="124">
        <v>3035</v>
      </c>
      <c r="I25" s="124">
        <v>730</v>
      </c>
    </row>
    <row r="28" spans="1:10" x14ac:dyDescent="0.25">
      <c r="J28" t="s">
        <v>256</v>
      </c>
    </row>
  </sheetData>
  <mergeCells count="1">
    <mergeCell ref="A1:I1"/>
  </mergeCells>
  <pageMargins left="0.7" right="0.7" top="0.75" bottom="0.75" header="0.3" footer="0.3"/>
  <pageSetup paperSize="5"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0"/>
  <sheetViews>
    <sheetView topLeftCell="A77" zoomScale="115" zoomScaleNormal="115" workbookViewId="0">
      <selection activeCell="C14" sqref="C14"/>
    </sheetView>
  </sheetViews>
  <sheetFormatPr baseColWidth="10" defaultColWidth="11.42578125" defaultRowHeight="15" x14ac:dyDescent="0.25"/>
  <cols>
    <col min="1" max="1" width="134.85546875" style="116" customWidth="1"/>
  </cols>
  <sheetData>
    <row r="1" spans="1:1" x14ac:dyDescent="0.25">
      <c r="A1" s="151" t="s">
        <v>360</v>
      </c>
    </row>
    <row r="2" spans="1:1" x14ac:dyDescent="0.25">
      <c r="A2" s="139"/>
    </row>
    <row r="3" spans="1:1" x14ac:dyDescent="0.25">
      <c r="A3" s="139"/>
    </row>
    <row r="4" spans="1:1" x14ac:dyDescent="0.25">
      <c r="A4" s="145" t="s">
        <v>359</v>
      </c>
    </row>
    <row r="5" spans="1:1" x14ac:dyDescent="0.25">
      <c r="A5" s="145"/>
    </row>
    <row r="6" spans="1:1" ht="20.25" customHeight="1" x14ac:dyDescent="0.25">
      <c r="A6" s="144"/>
    </row>
    <row r="7" spans="1:1" ht="75.75" customHeight="1" x14ac:dyDescent="0.25">
      <c r="A7" s="150" t="s">
        <v>358</v>
      </c>
    </row>
    <row r="8" spans="1:1" x14ac:dyDescent="0.25">
      <c r="A8" s="146" t="s">
        <v>357</v>
      </c>
    </row>
    <row r="9" spans="1:1" x14ac:dyDescent="0.25">
      <c r="A9" s="144"/>
    </row>
    <row r="10" spans="1:1" x14ac:dyDescent="0.25">
      <c r="A10" s="145" t="s">
        <v>356</v>
      </c>
    </row>
    <row r="11" spans="1:1" x14ac:dyDescent="0.25">
      <c r="A11" s="149" t="s">
        <v>355</v>
      </c>
    </row>
    <row r="12" spans="1:1" x14ac:dyDescent="0.25">
      <c r="A12" s="149" t="s">
        <v>354</v>
      </c>
    </row>
    <row r="13" spans="1:1" x14ac:dyDescent="0.25">
      <c r="A13" s="149" t="s">
        <v>353</v>
      </c>
    </row>
    <row r="14" spans="1:1" x14ac:dyDescent="0.25">
      <c r="A14" s="149" t="s">
        <v>352</v>
      </c>
    </row>
    <row r="15" spans="1:1" x14ac:dyDescent="0.25">
      <c r="A15" s="149" t="s">
        <v>351</v>
      </c>
    </row>
    <row r="16" spans="1:1" x14ac:dyDescent="0.25">
      <c r="A16" s="144"/>
    </row>
    <row r="17" spans="1:1" ht="13.5" customHeight="1" x14ac:dyDescent="0.25">
      <c r="A17" s="145" t="s">
        <v>350</v>
      </c>
    </row>
    <row r="18" spans="1:1" ht="24" customHeight="1" x14ac:dyDescent="0.25">
      <c r="A18" s="139"/>
    </row>
    <row r="19" spans="1:1" ht="35.25" customHeight="1" x14ac:dyDescent="0.25">
      <c r="A19" s="146" t="s">
        <v>349</v>
      </c>
    </row>
    <row r="20" spans="1:1" ht="45.75" customHeight="1" x14ac:dyDescent="0.25">
      <c r="A20" s="146" t="s">
        <v>348</v>
      </c>
    </row>
    <row r="21" spans="1:1" ht="43.5" customHeight="1" x14ac:dyDescent="0.25">
      <c r="A21" s="146" t="s">
        <v>347</v>
      </c>
    </row>
    <row r="22" spans="1:1" x14ac:dyDescent="0.25">
      <c r="A22" s="148" t="s">
        <v>346</v>
      </c>
    </row>
    <row r="23" spans="1:1" x14ac:dyDescent="0.25">
      <c r="A23" s="147"/>
    </row>
    <row r="24" spans="1:1" x14ac:dyDescent="0.25">
      <c r="A24" s="145" t="s">
        <v>345</v>
      </c>
    </row>
    <row r="25" spans="1:1" x14ac:dyDescent="0.25">
      <c r="A25" s="146" t="s">
        <v>344</v>
      </c>
    </row>
    <row r="26" spans="1:1" x14ac:dyDescent="0.25">
      <c r="A26" s="139"/>
    </row>
    <row r="27" spans="1:1" x14ac:dyDescent="0.25">
      <c r="A27" s="147"/>
    </row>
    <row r="28" spans="1:1" x14ac:dyDescent="0.25">
      <c r="A28" s="145" t="s">
        <v>343</v>
      </c>
    </row>
    <row r="29" spans="1:1" ht="24" x14ac:dyDescent="0.25">
      <c r="A29" s="148" t="s">
        <v>342</v>
      </c>
    </row>
    <row r="30" spans="1:1" x14ac:dyDescent="0.25">
      <c r="A30" s="146" t="s">
        <v>341</v>
      </c>
    </row>
    <row r="31" spans="1:1" x14ac:dyDescent="0.25">
      <c r="A31" s="147"/>
    </row>
    <row r="32" spans="1:1" x14ac:dyDescent="0.25">
      <c r="A32" s="145" t="s">
        <v>340</v>
      </c>
    </row>
    <row r="33" spans="1:1" ht="30" customHeight="1" x14ac:dyDescent="0.25">
      <c r="A33" s="146" t="s">
        <v>339</v>
      </c>
    </row>
    <row r="34" spans="1:1" ht="24" customHeight="1" x14ac:dyDescent="0.25">
      <c r="A34" s="146" t="s">
        <v>338</v>
      </c>
    </row>
    <row r="35" spans="1:1" ht="32.25" customHeight="1" x14ac:dyDescent="0.25">
      <c r="A35" s="146" t="s">
        <v>337</v>
      </c>
    </row>
    <row r="36" spans="1:1" ht="23.25" customHeight="1" x14ac:dyDescent="0.25">
      <c r="A36" s="146" t="s">
        <v>336</v>
      </c>
    </row>
    <row r="37" spans="1:1" x14ac:dyDescent="0.25">
      <c r="A37" s="146" t="s">
        <v>335</v>
      </c>
    </row>
    <row r="38" spans="1:1" ht="24.75" customHeight="1" x14ac:dyDescent="0.25">
      <c r="A38" s="146" t="s">
        <v>334</v>
      </c>
    </row>
    <row r="39" spans="1:1" ht="23.25" customHeight="1" x14ac:dyDescent="0.25">
      <c r="A39" s="146" t="s">
        <v>333</v>
      </c>
    </row>
    <row r="40" spans="1:1" ht="33.75" customHeight="1" x14ac:dyDescent="0.25">
      <c r="A40" s="146" t="s">
        <v>332</v>
      </c>
    </row>
    <row r="41" spans="1:1" ht="24" x14ac:dyDescent="0.25">
      <c r="A41" s="146" t="s">
        <v>331</v>
      </c>
    </row>
    <row r="42" spans="1:1" x14ac:dyDescent="0.25">
      <c r="A42" s="139"/>
    </row>
    <row r="43" spans="1:1" x14ac:dyDescent="0.25">
      <c r="A43" s="147"/>
    </row>
    <row r="44" spans="1:1" x14ac:dyDescent="0.25">
      <c r="A44" s="145" t="s">
        <v>330</v>
      </c>
    </row>
    <row r="45" spans="1:1" x14ac:dyDescent="0.25">
      <c r="A45" s="144" t="s">
        <v>329</v>
      </c>
    </row>
    <row r="46" spans="1:1" x14ac:dyDescent="0.25">
      <c r="A46" s="139"/>
    </row>
    <row r="47" spans="1:1" x14ac:dyDescent="0.25">
      <c r="A47" s="147"/>
    </row>
    <row r="48" spans="1:1" x14ac:dyDescent="0.25">
      <c r="A48" s="145" t="s">
        <v>328</v>
      </c>
    </row>
    <row r="49" spans="1:1" x14ac:dyDescent="0.25">
      <c r="A49" s="144" t="s">
        <v>327</v>
      </c>
    </row>
    <row r="50" spans="1:1" x14ac:dyDescent="0.25">
      <c r="A50" s="139"/>
    </row>
    <row r="51" spans="1:1" x14ac:dyDescent="0.25">
      <c r="A51" s="145" t="s">
        <v>326</v>
      </c>
    </row>
    <row r="52" spans="1:1" x14ac:dyDescent="0.25">
      <c r="A52" s="146" t="s">
        <v>325</v>
      </c>
    </row>
    <row r="53" spans="1:1" x14ac:dyDescent="0.25">
      <c r="A53" s="145" t="s">
        <v>324</v>
      </c>
    </row>
    <row r="54" spans="1:1" x14ac:dyDescent="0.25">
      <c r="A54" s="144" t="s">
        <v>323</v>
      </c>
    </row>
    <row r="55" spans="1:1" x14ac:dyDescent="0.25">
      <c r="A55" s="144" t="s">
        <v>322</v>
      </c>
    </row>
    <row r="56" spans="1:1" x14ac:dyDescent="0.25">
      <c r="A56" s="145" t="s">
        <v>321</v>
      </c>
    </row>
    <row r="57" spans="1:1" x14ac:dyDescent="0.25">
      <c r="A57" s="145" t="s">
        <v>320</v>
      </c>
    </row>
    <row r="58" spans="1:1" ht="20.25" customHeight="1" x14ac:dyDescent="0.25">
      <c r="A58" s="146" t="s">
        <v>319</v>
      </c>
    </row>
    <row r="59" spans="1:1" x14ac:dyDescent="0.25">
      <c r="A59" s="144" t="s">
        <v>318</v>
      </c>
    </row>
    <row r="60" spans="1:1" ht="24.75" x14ac:dyDescent="0.25">
      <c r="A60" s="144" t="s">
        <v>317</v>
      </c>
    </row>
    <row r="61" spans="1:1" x14ac:dyDescent="0.25">
      <c r="A61" s="139"/>
    </row>
    <row r="62" spans="1:1" x14ac:dyDescent="0.25">
      <c r="A62" s="145" t="s">
        <v>316</v>
      </c>
    </row>
    <row r="63" spans="1:1" ht="24.75" x14ac:dyDescent="0.25">
      <c r="A63" s="144" t="s">
        <v>315</v>
      </c>
    </row>
    <row r="64" spans="1:1" x14ac:dyDescent="0.25">
      <c r="A64" s="139" t="s">
        <v>256</v>
      </c>
    </row>
    <row r="65" spans="1:3" x14ac:dyDescent="0.25">
      <c r="A65" s="145" t="s">
        <v>314</v>
      </c>
    </row>
    <row r="66" spans="1:3" ht="25.5" customHeight="1" x14ac:dyDescent="0.25">
      <c r="A66" s="144" t="s">
        <v>313</v>
      </c>
    </row>
    <row r="67" spans="1:3" ht="39.75" customHeight="1" x14ac:dyDescent="0.25">
      <c r="A67" s="144" t="s">
        <v>312</v>
      </c>
    </row>
    <row r="68" spans="1:3" x14ac:dyDescent="0.25">
      <c r="A68" s="139"/>
      <c r="C68" s="50"/>
    </row>
    <row r="69" spans="1:3" ht="24" x14ac:dyDescent="0.25">
      <c r="A69" s="143" t="s">
        <v>311</v>
      </c>
    </row>
    <row r="70" spans="1:3" x14ac:dyDescent="0.25">
      <c r="A70" s="139"/>
    </row>
    <row r="71" spans="1:3" x14ac:dyDescent="0.25">
      <c r="A71" s="143" t="s">
        <v>310</v>
      </c>
    </row>
    <row r="72" spans="1:3" x14ac:dyDescent="0.25">
      <c r="A72" s="140"/>
    </row>
    <row r="73" spans="1:3" x14ac:dyDescent="0.25">
      <c r="A73" s="142" t="s">
        <v>309</v>
      </c>
    </row>
    <row r="74" spans="1:3" x14ac:dyDescent="0.25">
      <c r="A74" s="140" t="s">
        <v>308</v>
      </c>
    </row>
    <row r="75" spans="1:3" x14ac:dyDescent="0.25">
      <c r="A75" s="139"/>
    </row>
    <row r="76" spans="1:3" x14ac:dyDescent="0.25">
      <c r="A76" s="140" t="s">
        <v>307</v>
      </c>
    </row>
    <row r="77" spans="1:3" x14ac:dyDescent="0.25">
      <c r="A77" s="139"/>
    </row>
    <row r="78" spans="1:3" x14ac:dyDescent="0.25">
      <c r="A78" s="141" t="s">
        <v>306</v>
      </c>
    </row>
    <row r="79" spans="1:3" ht="21.75" customHeight="1" x14ac:dyDescent="0.25">
      <c r="A79" s="140" t="s">
        <v>305</v>
      </c>
    </row>
    <row r="80" spans="1:3" x14ac:dyDescent="0.25">
      <c r="A80" s="141" t="s">
        <v>304</v>
      </c>
    </row>
    <row r="81" spans="1:1" x14ac:dyDescent="0.25">
      <c r="A81" s="139"/>
    </row>
    <row r="82" spans="1:1" x14ac:dyDescent="0.25">
      <c r="A82" s="140" t="s">
        <v>303</v>
      </c>
    </row>
    <row r="83" spans="1:1" x14ac:dyDescent="0.25">
      <c r="A83" s="139"/>
    </row>
    <row r="84" spans="1:1" x14ac:dyDescent="0.25">
      <c r="A84" s="140" t="s">
        <v>302</v>
      </c>
    </row>
    <row r="85" spans="1:1" x14ac:dyDescent="0.25">
      <c r="A85" s="139"/>
    </row>
    <row r="86" spans="1:1" x14ac:dyDescent="0.25">
      <c r="A86" s="140" t="s">
        <v>301</v>
      </c>
    </row>
    <row r="87" spans="1:1" x14ac:dyDescent="0.25">
      <c r="A87" s="139"/>
    </row>
    <row r="88" spans="1:1" x14ac:dyDescent="0.25">
      <c r="A88" s="140" t="s">
        <v>300</v>
      </c>
    </row>
    <row r="89" spans="1:1" x14ac:dyDescent="0.25">
      <c r="A89" s="139"/>
    </row>
    <row r="90" spans="1:1" x14ac:dyDescent="0.25">
      <c r="A90" s="139"/>
    </row>
    <row r="91" spans="1:1" x14ac:dyDescent="0.25">
      <c r="A91" s="139"/>
    </row>
    <row r="92" spans="1:1" x14ac:dyDescent="0.25">
      <c r="A92" s="139"/>
    </row>
    <row r="93" spans="1:1" x14ac:dyDescent="0.25">
      <c r="A93" s="139"/>
    </row>
    <row r="94" spans="1:1" x14ac:dyDescent="0.25">
      <c r="A94" s="139"/>
    </row>
    <row r="95" spans="1:1" x14ac:dyDescent="0.25">
      <c r="A95" s="139"/>
    </row>
    <row r="96" spans="1:1" x14ac:dyDescent="0.25">
      <c r="A96" s="139"/>
    </row>
    <row r="97" spans="1:1" x14ac:dyDescent="0.25">
      <c r="A97" s="139"/>
    </row>
    <row r="98" spans="1:1" x14ac:dyDescent="0.25">
      <c r="A98" s="139"/>
    </row>
    <row r="99" spans="1:1" x14ac:dyDescent="0.25">
      <c r="A99" s="139"/>
    </row>
    <row r="100" spans="1:1" x14ac:dyDescent="0.25">
      <c r="A100" s="139"/>
    </row>
    <row r="101" spans="1:1" x14ac:dyDescent="0.25">
      <c r="A101" s="139"/>
    </row>
    <row r="102" spans="1:1" x14ac:dyDescent="0.25">
      <c r="A102" s="139"/>
    </row>
    <row r="103" spans="1:1" x14ac:dyDescent="0.25">
      <c r="A103" s="139"/>
    </row>
    <row r="104" spans="1:1" x14ac:dyDescent="0.25">
      <c r="A104" s="139"/>
    </row>
    <row r="105" spans="1:1" x14ac:dyDescent="0.25">
      <c r="A105" s="139"/>
    </row>
    <row r="106" spans="1:1" x14ac:dyDescent="0.25">
      <c r="A106" s="139"/>
    </row>
    <row r="107" spans="1:1" x14ac:dyDescent="0.25">
      <c r="A107" s="139"/>
    </row>
    <row r="108" spans="1:1" x14ac:dyDescent="0.25">
      <c r="A108" s="139"/>
    </row>
    <row r="109" spans="1:1" x14ac:dyDescent="0.25">
      <c r="A109" s="139"/>
    </row>
    <row r="110" spans="1:1" x14ac:dyDescent="0.25">
      <c r="A110" s="139"/>
    </row>
    <row r="111" spans="1:1" x14ac:dyDescent="0.25">
      <c r="A111" s="139"/>
    </row>
    <row r="112" spans="1:1" x14ac:dyDescent="0.25">
      <c r="A112" s="139"/>
    </row>
    <row r="113" spans="1:1" x14ac:dyDescent="0.25">
      <c r="A113" s="139"/>
    </row>
    <row r="114" spans="1:1" x14ac:dyDescent="0.25">
      <c r="A114" s="139"/>
    </row>
    <row r="115" spans="1:1" x14ac:dyDescent="0.25">
      <c r="A115" s="139"/>
    </row>
    <row r="116" spans="1:1" x14ac:dyDescent="0.25">
      <c r="A116" s="139"/>
    </row>
    <row r="117" spans="1:1" x14ac:dyDescent="0.25">
      <c r="A117" s="139"/>
    </row>
    <row r="118" spans="1:1" x14ac:dyDescent="0.25">
      <c r="A118" s="139"/>
    </row>
    <row r="119" spans="1:1" x14ac:dyDescent="0.25">
      <c r="A119" s="139"/>
    </row>
    <row r="120" spans="1:1" x14ac:dyDescent="0.25">
      <c r="A120" s="139"/>
    </row>
    <row r="121" spans="1:1" x14ac:dyDescent="0.25">
      <c r="A121" s="139"/>
    </row>
    <row r="122" spans="1:1" x14ac:dyDescent="0.25">
      <c r="A122" s="139"/>
    </row>
    <row r="123" spans="1:1" x14ac:dyDescent="0.25">
      <c r="A123" s="139"/>
    </row>
    <row r="124" spans="1:1" x14ac:dyDescent="0.25">
      <c r="A124" s="139"/>
    </row>
    <row r="125" spans="1:1" x14ac:dyDescent="0.25">
      <c r="A125" s="139"/>
    </row>
    <row r="126" spans="1:1" x14ac:dyDescent="0.25">
      <c r="A126" s="139"/>
    </row>
    <row r="127" spans="1:1" x14ac:dyDescent="0.25">
      <c r="A127" s="139"/>
    </row>
    <row r="128" spans="1:1" x14ac:dyDescent="0.25">
      <c r="A128" s="139"/>
    </row>
    <row r="129" spans="1:1" x14ac:dyDescent="0.25">
      <c r="A129" s="139"/>
    </row>
    <row r="130" spans="1:1" x14ac:dyDescent="0.25">
      <c r="A130" s="139"/>
    </row>
    <row r="131" spans="1:1" x14ac:dyDescent="0.25">
      <c r="A131" s="139"/>
    </row>
    <row r="132" spans="1:1" x14ac:dyDescent="0.25">
      <c r="A132" s="139"/>
    </row>
    <row r="133" spans="1:1" x14ac:dyDescent="0.25">
      <c r="A133" s="139"/>
    </row>
    <row r="134" spans="1:1" x14ac:dyDescent="0.25">
      <c r="A134" s="139"/>
    </row>
    <row r="135" spans="1:1" x14ac:dyDescent="0.25">
      <c r="A135" s="139"/>
    </row>
    <row r="136" spans="1:1" x14ac:dyDescent="0.25">
      <c r="A136" s="139"/>
    </row>
    <row r="137" spans="1:1" x14ac:dyDescent="0.25">
      <c r="A137" s="139"/>
    </row>
    <row r="138" spans="1:1" x14ac:dyDescent="0.25">
      <c r="A138" s="139"/>
    </row>
    <row r="139" spans="1:1" x14ac:dyDescent="0.25">
      <c r="A139" s="139"/>
    </row>
    <row r="140" spans="1:1" x14ac:dyDescent="0.25">
      <c r="A140" s="13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Inventario de bienes y consumo</vt:lpstr>
      <vt:lpstr>Cuentas por Pagar</vt:lpstr>
      <vt:lpstr>Anexo cuentas por cobrar</vt:lpstr>
      <vt:lpstr> Notas 7-47</vt:lpstr>
      <vt:lpstr>Cuadro propiedad planta y equi.</vt:lpstr>
      <vt:lpstr>Form. construcciones en proceso</vt:lpstr>
      <vt:lpstr>inventario bienes c  junio 2023</vt:lpstr>
      <vt:lpstr>NOTAS 1 AL 6</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yrene carrasco medrano</dc:creator>
  <cp:lastModifiedBy>yrene carrasco medrano</cp:lastModifiedBy>
  <dcterms:created xsi:type="dcterms:W3CDTF">2024-07-15T19:02:51Z</dcterms:created>
  <dcterms:modified xsi:type="dcterms:W3CDTF">2024-07-19T14:41:36Z</dcterms:modified>
</cp:coreProperties>
</file>