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A74EB14-1B34-4A47-A6E2-FC8563B6FF32}" xr6:coauthVersionLast="47" xr6:coauthVersionMax="47" xr10:uidLastSave="{00000000-0000-0000-0000-000000000000}"/>
  <bookViews>
    <workbookView xWindow="-120" yWindow="-120" windowWidth="24240" windowHeight="13140" tabRatio="957" firstSheet="1" activeTab="1" xr2:uid="{00000000-000D-0000-FFFF-FFFF00000000}"/>
  </bookViews>
  <sheets>
    <sheet name="FORMULARIO F033 DEP. LOS PATOS" sheetId="19" state="hidden" r:id="rId1"/>
    <sheet name="LISTA DE CANTIDADES" sheetId="2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\4" localSheetId="0">#REF!</definedName>
    <definedName name="\4">#REF!</definedName>
    <definedName name="\6">#REF!</definedName>
    <definedName name="\a" localSheetId="0">#N/A</definedName>
    <definedName name="\a">#REF!</definedName>
    <definedName name="\b" localSheetId="0">[1]PRESUPUESTO!#REF!</definedName>
    <definedName name="\b">#REF!</definedName>
    <definedName name="\c">#N/A</definedName>
    <definedName name="\d">#N/A</definedName>
    <definedName name="\E" localSheetId="0">#REF!</definedName>
    <definedName name="\E">#REF!</definedName>
    <definedName name="\f" localSheetId="0">[1]PRESUPUESTO!#REF!</definedName>
    <definedName name="\f">#REF!</definedName>
    <definedName name="\i" localSheetId="0">[1]PRESUPUESTO!#REF!</definedName>
    <definedName name="\i">#REF!</definedName>
    <definedName name="\m" localSheetId="0">[1]PRESUPUESTO!#REF!</definedName>
    <definedName name="\m">#REF!</definedName>
    <definedName name="\N" localSheetId="0">#REF!</definedName>
    <definedName name="\N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T">#REF!</definedName>
    <definedName name="\U">#REF!</definedName>
    <definedName name="\w" localSheetId="0">#REF!</definedName>
    <definedName name="\w">#REF!</definedName>
    <definedName name="\z" localSheetId="0">[1]PRESUPUESTO!#REF!</definedName>
    <definedName name="\z">#REF!</definedName>
    <definedName name="___________CAL50" localSheetId="0">#REF!</definedName>
    <definedName name="___________CAL50">#REF!</definedName>
    <definedName name="___________mz125" localSheetId="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hor210">'[2]anal term'!$G$1512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CAL50" localSheetId="0">#REF!</definedName>
    <definedName name="________CAL50">#REF!</definedName>
    <definedName name="________hor210">'[2]anal term'!$G$1512</definedName>
    <definedName name="________MZ1155" localSheetId="0">#REF!</definedName>
    <definedName name="________MZ1155">#REF!</definedName>
    <definedName name="________mz125" localSheetId="0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hor210">'[2]anal term'!$G$1512</definedName>
    <definedName name="_______MZ16" localSheetId="0">#REF!</definedName>
    <definedName name="_______MZ16">#REF!</definedName>
    <definedName name="_______ZC1" localSheetId="0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CAL50">#REF!</definedName>
    <definedName name="______hor210">'[2]anal term'!$G$1512</definedName>
    <definedName name="______MZ1155" localSheetId="0">#REF!</definedName>
    <definedName name="______MZ1155">#REF!</definedName>
    <definedName name="______mz125" localSheetId="0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CAL50">#REF!</definedName>
    <definedName name="_____hor210">'[2]anal term'!$G$1512</definedName>
    <definedName name="_____MZ1155" localSheetId="0">#REF!</definedName>
    <definedName name="_____MZ1155">#REF!</definedName>
    <definedName name="_____mz125" localSheetId="0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hor210">'[2]anal term'!$G$1512</definedName>
    <definedName name="____MZ1155" localSheetId="0">#REF!</definedName>
    <definedName name="____MZ1155">#REF!</definedName>
    <definedName name="____MZ16" localSheetId="0">#REF!</definedName>
    <definedName name="____MZ1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CAL50">#REF!</definedName>
    <definedName name="___F">#REF!</definedName>
    <definedName name="___hor140">#REF!</definedName>
    <definedName name="___hor210">'[2]anal term'!$G$1512</definedName>
    <definedName name="___hor280">[3]Analisis!$D$63</definedName>
    <definedName name="___MZ1155" localSheetId="0">#REF!</definedName>
    <definedName name="___MZ1155">#REF!</definedName>
    <definedName name="___mz125" localSheetId="0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>#REF!</definedName>
    <definedName name="___TC110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 localSheetId="0">#REF!</definedName>
    <definedName name="__CAL50">#REF!</definedName>
    <definedName name="__F" localSheetId="0">#REF!</definedName>
    <definedName name="__F">#REF!</definedName>
    <definedName name="__hor140">#REF!</definedName>
    <definedName name="__hor210">'[2]anal term'!$G$1512</definedName>
    <definedName name="__hor280">[6]Analisis!$D$63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 localSheetId="0">#REF!</definedName>
    <definedName name="__PU6">#REF!</definedName>
    <definedName name="__pu7" localSheetId="0">#REF!</definedName>
    <definedName name="__pu7">#REF!</definedName>
    <definedName name="__pu8">#REF!</definedName>
    <definedName name="__REALIZADO" localSheetId="0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SUB1">[8]Análisis!#REF!</definedName>
    <definedName name="__TC110" localSheetId="0">#REF!</definedName>
    <definedName name="__TC110">#REF!</definedName>
    <definedName name="__ZC1" localSheetId="0">#N/A</definedName>
    <definedName name="__ZC1">#REF!</definedName>
    <definedName name="__ZC1_8" localSheetId="0">#REF!</definedName>
    <definedName name="__ZC1_8">#REF!</definedName>
    <definedName name="__ZE1" localSheetId="0">#N/A</definedName>
    <definedName name="__ZE1">#REF!</definedName>
    <definedName name="__ZE1_8" localSheetId="0">#REF!</definedName>
    <definedName name="__ZE1_8">#REF!</definedName>
    <definedName name="__ZE2" localSheetId="0">#N/A</definedName>
    <definedName name="__ZE2">#REF!</definedName>
    <definedName name="__ZE2_8" localSheetId="0">#REF!</definedName>
    <definedName name="__ZE2_8">#REF!</definedName>
    <definedName name="__ZE3" localSheetId="0">#N/A</definedName>
    <definedName name="__ZE3">#REF!</definedName>
    <definedName name="__ZE3_8" localSheetId="0">#REF!</definedName>
    <definedName name="__ZE3_8">#REF!</definedName>
    <definedName name="__ZE4" localSheetId="0">#N/A</definedName>
    <definedName name="__ZE4">#REF!</definedName>
    <definedName name="__ZE4_8" localSheetId="0">#REF!</definedName>
    <definedName name="__ZE4_8">#REF!</definedName>
    <definedName name="__ZE5" localSheetId="0">#N/A</definedName>
    <definedName name="__ZE5">#REF!</definedName>
    <definedName name="__ZE5_8" localSheetId="0">#REF!</definedName>
    <definedName name="__ZE5_8">#REF!</definedName>
    <definedName name="__ZE6" localSheetId="0">#N/A</definedName>
    <definedName name="__ZE6">#REF!</definedName>
    <definedName name="__ZE6_8" localSheetId="0">#REF!</definedName>
    <definedName name="__ZE6_8">#REF!</definedName>
    <definedName name="_01_MOV_DE_TIERRA" localSheetId="0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 localSheetId="0">#REF!</definedName>
    <definedName name="_1___MAT_ACERO">#REF!</definedName>
    <definedName name="_1_6">NA()</definedName>
    <definedName name="_10___PRES_PLAFONES" localSheetId="0">#REF!</definedName>
    <definedName name="_10___PRES_PLAFONES">#REF!</definedName>
    <definedName name="_10_Puertas" localSheetId="0">#REF!</definedName>
    <definedName name="_10_Puertas">#REF!</definedName>
    <definedName name="_10MAT_HORM._I" localSheetId="0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 localSheetId="0">#REF!</definedName>
    <definedName name="_28_Gastos_Grales">#REF!</definedName>
    <definedName name="_28_MAT_AGREGADOS" localSheetId="0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 localSheetId="0">#REF!</definedName>
    <definedName name="_32PRES_MUROS">#REF!</definedName>
    <definedName name="_33_MAT_HORM._I" localSheetId="0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 localSheetId="0">#REF!</definedName>
    <definedName name="_3MAT_ACERO">#REF!</definedName>
    <definedName name="_4___PRES_DESAGUES" localSheetId="0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 localSheetId="0">#REF!</definedName>
    <definedName name="_42PRES_REVEST.">#REF!</definedName>
    <definedName name="_43_PRES_I._SANIT." localSheetId="0">[9]Capilla!#REF!</definedName>
    <definedName name="_43_PRES_I._SANIT.">[9]Capilla!#REF!</definedName>
    <definedName name="_44_PRES_MISCEL." localSheetId="0">[9]Capilla!#REF!</definedName>
    <definedName name="_44_PRES_MISCEL.">[9]Capilla!#REF!</definedName>
    <definedName name="_44PRES_TOTAL" localSheetId="0">#REF!</definedName>
    <definedName name="_44PRES_TOTAL">#REF!</definedName>
    <definedName name="_45_PRES_PINTURAS" localSheetId="0">[9]Capilla!#REF!</definedName>
    <definedName name="_45_PRES_PINTURAS">[9]Capilla!#REF!</definedName>
    <definedName name="_46_PRES_PISOS" localSheetId="0">[9]Capilla!#REF!</definedName>
    <definedName name="_46_PRES_PISOS">[9]Capilla!#REF!</definedName>
    <definedName name="_46PRES_VENTANAS" localSheetId="0">#REF!</definedName>
    <definedName name="_46PRES_VENTANAS">#REF!</definedName>
    <definedName name="_47_PRES_PLAFONES" localSheetId="0">[9]Capilla!#REF!</definedName>
    <definedName name="_47_PRES_PLAFONES">[9]Capilla!#REF!</definedName>
    <definedName name="_48_PRES_REVEST." localSheetId="0">[9]Capilla!#REF!</definedName>
    <definedName name="_48_PRES_REVEST.">[9]Capilla!#REF!</definedName>
    <definedName name="_49_PRES_TOTAL" localSheetId="0">[9]Capilla!#REF!</definedName>
    <definedName name="_49_PRES_TOTAL">[9]Capilla!#REF!</definedName>
    <definedName name="_4MAT_AGREGADOS" localSheetId="0">#REF!</definedName>
    <definedName name="_4MAT_AGREGADOS">#REF!</definedName>
    <definedName name="_5___PRES_FINO" localSheetId="0">#REF!</definedName>
    <definedName name="_5___PRES_FINO">#REF!</definedName>
    <definedName name="_50_PRES_VENTANAS" localSheetId="0">[9]Capilla!#REF!</definedName>
    <definedName name="_50_PRES_VENTANAS">[9]Capilla!#REF!</definedName>
    <definedName name="_5MAT_BLOQUES" localSheetId="0">#REF!</definedName>
    <definedName name="_5MAT_BLOQUES">#REF!</definedName>
    <definedName name="_6___PRES_I._SANIT." localSheetId="0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CAL50" localSheetId="0">#REF!</definedName>
    <definedName name="_CAL50">#REF!</definedName>
    <definedName name="_CTC220" localSheetId="0">#REF!</definedName>
    <definedName name="_CTC220">#REF!</definedName>
    <definedName name="_d">NA()</definedName>
    <definedName name="_F" localSheetId="0">[5]A!#REF!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'FORMULARIO F033 DEP. LOS PATOS'!$A$15:$G$191</definedName>
    <definedName name="_hor140" localSheetId="0">#REF!</definedName>
    <definedName name="_hor140">#REF!</definedName>
    <definedName name="_hor210">'[2]anal term'!$G$1512</definedName>
    <definedName name="_hor280">[6]Analisis!$D$63</definedName>
    <definedName name="_i" localSheetId="0">#REF!</definedName>
    <definedName name="_i">#REF!</definedName>
    <definedName name="_i_6">#REF!</definedName>
    <definedName name="_Key1" localSheetId="0" hidden="1">#REF!</definedName>
    <definedName name="_Key1" hidden="1">#REF!</definedName>
    <definedName name="_Key2" hidden="1">#REF!</definedName>
    <definedName name="_m">#REF!</definedName>
    <definedName name="_m_6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H140" localSheetId="0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 localSheetId="0">[10]analisis!$G$2432</definedName>
    <definedName name="_pl1">[10]analisis!$G$2432</definedName>
    <definedName name="_pl12" localSheetId="0">[10]analisis!$G$2477</definedName>
    <definedName name="_pl12">[10]analisis!$G$2477</definedName>
    <definedName name="_pl316" localSheetId="0">[10]analisis!$G$2513</definedName>
    <definedName name="_pl316">[10]analisis!$G$2513</definedName>
    <definedName name="_pl38" localSheetId="0">[10]analisis!$G$2486</definedName>
    <definedName name="_pl38">[10]analisis!$G$2486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[11]Sheet4!$E$1:$E$65536</definedName>
    <definedName name="_pu5">[11]Sheet5!$E$1:$E$65536</definedName>
    <definedName name="_PU6" localSheetId="0">#REF!</definedName>
    <definedName name="_PU6">#REF!</definedName>
    <definedName name="_pu7" localSheetId="0">#REF!</definedName>
    <definedName name="_pu7">#REF!</definedName>
    <definedName name="_pu8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[12]Precio!$F$12</definedName>
    <definedName name="_VAR38">[12]Precio!$F$11</definedName>
    <definedName name="_w" localSheetId="0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#N/A</definedName>
    <definedName name="_ZC1">#REF!</definedName>
    <definedName name="_ZC1_8" localSheetId="0">#REF!</definedName>
    <definedName name="_ZC1_8">#REF!</definedName>
    <definedName name="_ZE1" localSheetId="0">#N/A</definedName>
    <definedName name="_ZE1">#REF!</definedName>
    <definedName name="_ZE1_8" localSheetId="0">#REF!</definedName>
    <definedName name="_ZE1_8">#REF!</definedName>
    <definedName name="_ZE2" localSheetId="0">#N/A</definedName>
    <definedName name="_ZE2">#REF!</definedName>
    <definedName name="_ZE2_8" localSheetId="0">#REF!</definedName>
    <definedName name="_ZE2_8">#REF!</definedName>
    <definedName name="_ZE3" localSheetId="0">#N/A</definedName>
    <definedName name="_ZE3">#REF!</definedName>
    <definedName name="_ZE3_8" localSheetId="0">#REF!</definedName>
    <definedName name="_ZE3_8">#REF!</definedName>
    <definedName name="_ZE4" localSheetId="0">#N/A</definedName>
    <definedName name="_ZE4">#REF!</definedName>
    <definedName name="_ZE4_8" localSheetId="0">#REF!</definedName>
    <definedName name="_ZE4_8">#REF!</definedName>
    <definedName name="_ZE5" localSheetId="0">#N/A</definedName>
    <definedName name="_ZE5">#REF!</definedName>
    <definedName name="_ZE5_8" localSheetId="0">#REF!</definedName>
    <definedName name="_ZE5_8">#REF!</definedName>
    <definedName name="_ZE6" localSheetId="0">#N/A</definedName>
    <definedName name="_ZE6">#REF!</definedName>
    <definedName name="_ZE6_8" localSheetId="0">#REF!</definedName>
    <definedName name="_ZE6_8">#REF!</definedName>
    <definedName name="a" localSheetId="0">[13]PVC!#REF!</definedName>
    <definedName name="a">[14]PVC!#REF!</definedName>
    <definedName name="a_10" localSheetId="0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#N/A</definedName>
    <definedName name="A_IMPRESIÓN_IM">#REF!</definedName>
    <definedName name="A_IMPRESIÓN_IM_10" localSheetId="0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 localSheetId="0">#REF!</definedName>
    <definedName name="AA">'[15]M.O.'!#REF!</definedName>
    <definedName name="aa_2">"$#REF!.$B$109"</definedName>
    <definedName name="aa_3">"$#REF!.$B$109"</definedName>
    <definedName name="AAG">[12]Precio!$F$20</definedName>
    <definedName name="ABULT" localSheetId="0">#REF!</definedName>
    <definedName name="ABULT">#REF!</definedName>
    <definedName name="AC" localSheetId="0">#REF!</definedName>
    <definedName name="AC">#REF!</definedName>
    <definedName name="AC38G40" localSheetId="0">#N/A</definedName>
    <definedName name="AC38G40">'[16]LISTADO INSUMOS DEL 2000'!$I$29</definedName>
    <definedName name="ACA_1">'[17]A-BASICOS'!$A$2024:$G$2024</definedName>
    <definedName name="ACA_2" localSheetId="0">#REF!</definedName>
    <definedName name="ACA_2">#REF!</definedName>
    <definedName name="ACA_6" localSheetId="0">#REF!</definedName>
    <definedName name="ACA_6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 localSheetId="0">#N/A</definedName>
    <definedName name="acero">#REF!</definedName>
    <definedName name="Acero_1">#N/A</definedName>
    <definedName name="Acero_1_2_____Grado_40" localSheetId="0">[19]Insumos!$B$6:$D$6</definedName>
    <definedName name="Acero_1_2_____Grado_40">[20]Insumos!$B$6:$D$6</definedName>
    <definedName name="Acero_1_4______Grado_40" localSheetId="0">[19]Insumos!$B$7:$D$7</definedName>
    <definedName name="Acero_1_4______Grado_40">[20]Insumos!$B$7:$D$7</definedName>
    <definedName name="Acero_2">#N/A</definedName>
    <definedName name="Acero_3">#N/A</definedName>
    <definedName name="Acero_3_4__1_____Grado_40" localSheetId="0">[19]Insumos!$B$8:$D$8</definedName>
    <definedName name="Acero_3_4__1_____Grado_40">[20]Insumos!$B$8:$D$8</definedName>
    <definedName name="Acero_3_8______Grado_40" localSheetId="0">[19]Insumos!$B$9:$D$9</definedName>
    <definedName name="Acero_3_8______Grado_40">[20]Insumos!$B$9:$D$9</definedName>
    <definedName name="acero_6" localSheetId="0">#REF!</definedName>
    <definedName name="acero_6">#REF!</definedName>
    <definedName name="acero_8">#REF!</definedName>
    <definedName name="Acero_QQ" localSheetId="0">#REF!</definedName>
    <definedName name="Acero_QQ">[21]INSU!$D$9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 localSheetId="0">#N/A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[22]MATERIALES!$G$7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EDUCTO">[23]INS!#REF!</definedName>
    <definedName name="ACUEDUCTO_8" localSheetId="0">#REF!</definedName>
    <definedName name="ACUEDUCTO_8">#REF!</definedName>
    <definedName name="ACUM" localSheetId="0">[24]A!#REF!</definedName>
    <definedName name="ACUM">[24]A!#REF!</definedName>
    <definedName name="ADA" localSheetId="0">'[25]CUB-10181-3(Rescision)'!#REF!</definedName>
    <definedName name="ADA">'[25]CUB-10181-3(Rescision)'!#REF!</definedName>
    <definedName name="ADAMIOSIN" localSheetId="0">#REF!</definedName>
    <definedName name="ADAMIOSIN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dm">'[26]Resumen Precio Equipos'!$C$28</definedName>
    <definedName name="adm.a" localSheetId="0" hidden="1">'[27]ANALISIS STO DGO'!#REF!</definedName>
    <definedName name="adm.a" hidden="1">'[28]ANALISIS STO DGO'!#REF!</definedName>
    <definedName name="ADMBL" localSheetId="0" hidden="1">'[27]ANALISIS STO DGO'!#REF!</definedName>
    <definedName name="ADMBL" hidden="1">'[28]ANALISIS STO DGO'!#REF!</definedName>
    <definedName name="ADMINISTRATIVOS" localSheetId="0">#REF!</definedName>
    <definedName name="ADMINISTRATIVOS">#REF!</definedName>
    <definedName name="Adoquín_Mediterráneo_Gris" localSheetId="0">[19]Insumos!$B$156:$D$156</definedName>
    <definedName name="Adoquín_Mediterráneo_Gris">[20]Insumos!$B$156:$D$156</definedName>
    <definedName name="AG">[12]Precio!$F$21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egados">[29]Materiales!$B$4</definedName>
    <definedName name="Agregados_Hormigon">[30]Materiales!$B$5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10" localSheetId="0">#REF!</definedName>
    <definedName name="Agua_10">#REF!</definedName>
    <definedName name="Agua_11">#REF!</definedName>
    <definedName name="Agua_2">#N/A</definedName>
    <definedName name="Agua_3">#N/A</definedName>
    <definedName name="Agua_6" localSheetId="0">#REF!</definedName>
    <definedName name="Agua_6">#REF!</definedName>
    <definedName name="Agua_7">#REF!</definedName>
    <definedName name="Agua_8">#REF!</definedName>
    <definedName name="Agua_9">#REF!</definedName>
    <definedName name="AGUAGL">'[31]MATERIALES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[12]Precio!$F$16</definedName>
    <definedName name="ALAM18">[12]Precio!$F$15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 localSheetId="0">[19]Insumos!$B$20:$D$20</definedName>
    <definedName name="Alambre_No._18">[20]Insumos!$B$20:$D$20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_Varilla" localSheetId="0">#REF!</definedName>
    <definedName name="Alambre_Varilla">[21]INSU!$D$17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#N/A</definedName>
    <definedName name="alambre18">#REF!</definedName>
    <definedName name="alambre18_8" localSheetId="0">#REF!</definedName>
    <definedName name="alambre18_8">#REF!</definedName>
    <definedName name="ALAMBRED" localSheetId="0">#REF!</definedName>
    <definedName name="ALAMBRED">#REF!</definedName>
    <definedName name="ALB_001">#REF!</definedName>
    <definedName name="ALB_003">#REF!</definedName>
    <definedName name="ALB_007">#REF!</definedName>
    <definedName name="ALBANIL" localSheetId="0">#N/A</definedName>
    <definedName name="ALBANIL">#REF!</definedName>
    <definedName name="ALBANIL2">'[32]M.O.'!$C$12</definedName>
    <definedName name="ALBANIL2_10" localSheetId="0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 localSheetId="0">#N/A</definedName>
    <definedName name="ALBANIL3">#REF!</definedName>
    <definedName name="Albañil_Dia">[29]MO!$C$14</definedName>
    <definedName name="Alq._Madera_Dintel____Incl._M_O" localSheetId="0">[19]Insumos!$B$122:$D$122</definedName>
    <definedName name="Alq._Madera_Dintel____Incl._M_O">[20]Insumos!$B$122:$D$122</definedName>
    <definedName name="Alq._Madera_P_Antepecho____Incl._M_O" localSheetId="0">[4]Insumos!#REF!</definedName>
    <definedName name="Alq._Madera_P_Antepecho____Incl._M_O">[4]Insumos!#REF!</definedName>
    <definedName name="Alq._Madera_P_Col._____Incl._M_O" localSheetId="0">[4]Insumos!#REF!</definedName>
    <definedName name="Alq._Madera_P_Col._____Incl._M_O">[4]Insumos!#REF!</definedName>
    <definedName name="Alq._Madera_P_Losa_____Incl._M_O" localSheetId="0">[19]Insumos!$B$124:$D$124</definedName>
    <definedName name="Alq._Madera_P_Losa_____Incl._M_O">[20]Insumos!$B$124:$D$124</definedName>
    <definedName name="Alq._Madera_P_Rampa_____Incl._M_O" localSheetId="0">[19]Insumos!$B$127:$D$127</definedName>
    <definedName name="Alq._Madera_P_Rampa_____Incl._M_O">[20]Insumos!$B$127:$D$127</definedName>
    <definedName name="Alq._Madera_P_Viga_____Incl._M_O" localSheetId="0">[19]Insumos!$B$128:$D$128</definedName>
    <definedName name="Alq._Madera_P_Viga_____Incl._M_O">[20]Insumos!$B$128:$D$128</definedName>
    <definedName name="Alq._Madera_P_Vigas_y_Columnas_Amarre____Incl._M_O" localSheetId="0">[19]Insumos!$B$129:$D$129</definedName>
    <definedName name="Alq._Madera_P_Vigas_y_Columnas_Amarre____Incl._M_O">[20]Insumos!$B$129:$D$129</definedName>
    <definedName name="ALTATEN" localSheetId="0">#REF!</definedName>
    <definedName name="ALTATEN">#REF!</definedName>
    <definedName name="altext3">[33]Volumenes!$S$2521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>#REF!</definedName>
    <definedName name="AMARREVARILLA80">#REF!</definedName>
    <definedName name="ana" localSheetId="0">[1]PRESUPUESTO!$C$4</definedName>
    <definedName name="ana">#REF!</definedName>
    <definedName name="ana_6" localSheetId="0">#REF!</definedName>
    <definedName name="ana_6">#REF!</definedName>
    <definedName name="ana_abrasadera_1.5pulg" localSheetId="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is">'[32]M.O.'!#REF!</definedName>
    <definedName name="analisis" localSheetId="0">#REF!,#REF!,#REF!</definedName>
    <definedName name="analisis">#REF!</definedName>
    <definedName name="ANALISIS_DE_COSTOS" localSheetId="0">#REF!</definedName>
    <definedName name="ANALISIS_DE_COSTOS">#REF!</definedName>
    <definedName name="analisis2" localSheetId="0">#REF!</definedName>
    <definedName name="analisis2">#REF!</definedName>
    <definedName name="analisisI">#REF!</definedName>
    <definedName name="ANALISSSSS" localSheetId="0">#N/A</definedName>
    <definedName name="ANALISSSSS">#REF!</definedName>
    <definedName name="ANALISSSSS_6" localSheetId="0">#REF!</definedName>
    <definedName name="ANALISSSSS_6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 localSheetId="0">#REF!</definedName>
    <definedName name="ANDAMIOS">#REF!</definedName>
    <definedName name="Andamios____0.25_planchas_plywood___10_usos" localSheetId="0">[19]Insumos!$B$25:$D$25</definedName>
    <definedName name="Andamios____0.25_planchas_plywood___10_usos">[20]Insumos!$B$25:$D$25</definedName>
    <definedName name="ANDAMIOS_10" localSheetId="0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damiosin" localSheetId="0">#REF!</definedName>
    <definedName name="andamiosin">#REF!</definedName>
    <definedName name="ANDAMIOSPLAF">#REF!</definedName>
    <definedName name="ANG2X2SOPLAMPCONTRA">#REF!</definedName>
    <definedName name="ANGULAR" localSheetId="0">#N/A</definedName>
    <definedName name="ANGULAR">#REF!</definedName>
    <definedName name="ANGULAR_2">"$#REF!.$B$246"</definedName>
    <definedName name="ANGULAR_3">"$#REF!.$B$246"</definedName>
    <definedName name="ANGULAR_8" localSheetId="0">#REF!</definedName>
    <definedName name="ANGULAR_8">#REF!</definedName>
    <definedName name="ANTEPECHO">'[33]anal term'!$F$1819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ANDELAPLAS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" localSheetId="0" hidden="1">'[27]ANALISIS STO DGO'!#REF!</definedName>
    <definedName name="are" hidden="1">'[28]ANALISIS STO DGO'!#REF!</definedName>
    <definedName name="_xlnm.Extract" localSheetId="0">#REF!</definedName>
    <definedName name="_xlnm.Extract">#REF!</definedName>
    <definedName name="_xlnm.Print_Area" localSheetId="0">'FORMULARIO F033 DEP. LOS PATOS'!$A$1:$G$204</definedName>
    <definedName name="_xlnm.Print_Area" localSheetId="1">'LISTA DE CANTIDADES'!$A$1:$F$120</definedName>
    <definedName name="_xlnm.Print_Area">#REF!</definedName>
    <definedName name="AREA1" localSheetId="0">#REF!</definedName>
    <definedName name="AREA1">#REF!</definedName>
    <definedName name="AREA12" localSheetId="0">#REF!</definedName>
    <definedName name="AREA12">#REF!</definedName>
    <definedName name="AREA34">#REF!</definedName>
    <definedName name="AREA38">#REF!</definedName>
    <definedName name="ARENA">#REF!</definedName>
    <definedName name="Arena_Fina" localSheetId="0">[19]Insumos!$B$17:$D$17</definedName>
    <definedName name="Arena_Fina">[20]Insumos!$B$17:$D$17</definedName>
    <definedName name="Arena_Gruesa_Lavada" localSheetId="0">[19]Insumos!$B$16:$D$16</definedName>
    <definedName name="Arena_Gruesa_Lavada">[20]Insumos!$B$16:$D$16</definedName>
    <definedName name="ARENA_LAV_CLASIF">'[31]MATERIALES LISTADO'!$D$9</definedName>
    <definedName name="ARENA_PAÑETE" localSheetId="0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_Triturada_y_Lavada___especial_para_hormigones" localSheetId="0">[19]Insumos!$B$14:$D$14</definedName>
    <definedName name="Arena_Triturada_y_Lavada___especial_para_hormigones">[20]Insumos!$B$14:$D$14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vada">[22]MATERIALES!$G$13</definedName>
    <definedName name="ARENAMINA" localSheetId="0">#REF!</definedName>
    <definedName name="ARENAMINA">#REF!</definedName>
    <definedName name="ARENAPAÑETE" localSheetId="0">#REF!</definedName>
    <definedName name="ARENAPAÑETE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QSA">#REF!</definedName>
    <definedName name="arranque" localSheetId="0">'[18]Listado Equipos a utilizar'!#REF!</definedName>
    <definedName name="arranque">'[18]Listado Equipos a utilizar'!#REF!</definedName>
    <definedName name="as" localSheetId="0">[1]PRESUPUESTO!#REF!</definedName>
    <definedName name="as">'[34]M.O.'!#REF!</definedName>
    <definedName name="as_10" localSheetId="0">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[1]PRESUPUESTO!$G$9:$K$303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[23]INS!#REF!</definedName>
    <definedName name="AYCARP_6" localSheetId="0">#REF!</definedName>
    <definedName name="AYCARP_6">#REF!</definedName>
    <definedName name="AYCARP_8">#REF!</definedName>
    <definedName name="ayoperador" localSheetId="0">#REF!</definedName>
    <definedName name="ayoperador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ayudcadenero">[22]OBRAMANO!$F$67</definedName>
    <definedName name="b" localSheetId="0">[35]ADDENDA!#REF!</definedName>
    <definedName name="b">[35]ADDENDA!#REF!</definedName>
    <definedName name="b_6" localSheetId="0">#REF!</definedName>
    <definedName name="b_6">#REF!</definedName>
    <definedName name="b_8">#REF!</definedName>
    <definedName name="Baldosas_Granito_40x40____Linea_de_Lujo_Color" localSheetId="0">[19]Insumos!$B$26:$D$26</definedName>
    <definedName name="Baldosas_Granito_40x40____Linea_de_Lujo_Color">[20]Insumos!$B$26:$D$26</definedName>
    <definedName name="BALDOSAS_TRANSPARENTE" localSheetId="0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 localSheetId="0">[10]analisis!$G$2860</definedName>
    <definedName name="barra12">[10]analisis!$G$2860</definedName>
    <definedName name="bas3e" localSheetId="0">#N/A</definedName>
    <definedName name="bas3e">#REF!</definedName>
    <definedName name="bas3e_6" localSheetId="0">#REF!</definedName>
    <definedName name="bas3e_6">#REF!</definedName>
    <definedName name="base" localSheetId="0">'[36]Calculo de armaduras.'!$V$8:$V$10</definedName>
    <definedName name="base">#REF!</definedName>
    <definedName name="BASE_CONTEN" localSheetId="0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>#REF!</definedName>
    <definedName name="bbbb">#REF!</definedName>
    <definedName name="bbthsrty">#REF!</definedName>
    <definedName name="be">#REF!</definedName>
    <definedName name="BENEFICIOS">#REF!</definedName>
    <definedName name="Bidet_Royal____Aparato">[4]Insumos!#REF!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>#REF!</definedName>
    <definedName name="BIDETCOLPVC">#REF!</definedName>
    <definedName name="BISAGRA">#REF!</definedName>
    <definedName name="bloc6">'[33]anal term'!$G$251</definedName>
    <definedName name="block.8.bnp.20">'[37]Ana. blocks y termin.'!$D$6</definedName>
    <definedName name="BLOCK_4" localSheetId="0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8" localSheetId="0">#N/A</definedName>
    <definedName name="bloque8">#REF!</definedName>
    <definedName name="bloque8_6" localSheetId="0">#REF!</definedName>
    <definedName name="bloque8_6">#REF!</definedName>
    <definedName name="bloque8_8">#REF!</definedName>
    <definedName name="Bloques_de_4" localSheetId="0">[19]Insumos!$B$21:$D$21</definedName>
    <definedName name="Bloques_de_4">[20]Insumos!$B$21:$D$21</definedName>
    <definedName name="Bloques_de_6" localSheetId="0">[19]Insumos!$B$22:$D$22</definedName>
    <definedName name="Bloques_de_6">[20]Insumos!$B$22:$D$22</definedName>
    <definedName name="Bloques_de_8" localSheetId="0">[19]Insumos!$B$23:$D$23</definedName>
    <definedName name="Bloques_de_8">[20]Insumos!$B$23:$D$23</definedName>
    <definedName name="bloques4" localSheetId="0">[22]MATERIALES!#REF!</definedName>
    <definedName name="bloques4">[22]MATERIALES!#REF!</definedName>
    <definedName name="bloques6" localSheetId="0">[22]MATERIALES!#REF!</definedName>
    <definedName name="bloques6">[22]MATERIALES!#REF!</definedName>
    <definedName name="bloques8" localSheetId="0">[22]MATERIALES!#REF!</definedName>
    <definedName name="bloques8">[22]MATERIALES!#REF!</definedName>
    <definedName name="BOMBA" localSheetId="0">#REF!</definedName>
    <definedName name="BOMBA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ahorm">#REF!</definedName>
    <definedName name="BOMBILLAS_1500W">[38]INSU!$B$42</definedName>
    <definedName name="BOQUILLA_FREGADERO_CROMO" localSheetId="0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'[39]Col.Amarre'!$J$9:$M$9,'[39]Col.Amarre'!$J$10:$R$10,'[39]Col.Amarre'!$AG$13:$AH$13,'[39]Col.Amarre'!$AJ$11:$AK$11,'[39]Col.Amarre'!$AP$13:$AQ$13,'[39]Col.Amarre'!$AR$11:$AS$11,'[39]Col.Amarre'!$D$16:$M$35,'[39]Col.Amarre'!$V$16:$AC$35</definedName>
    <definedName name="Borrar_Esc.">[39]Escalera!$J$9:$M$9,[39]Escalera!$J$10:$R$10,[39]Escalera!$AL$14:$AM$14,[39]Escalera!$AL$16:$AM$16,[39]Escalera!$I$16:$M$16,[39]Escalera!$B$19:$AE$32,[39]Escalera!$AN$19:$AQ$32</definedName>
    <definedName name="Borrar_Muros">[39]Muros!$W$15:$Z$15,[39]Muros!$AA$15:$AD$15,[39]Muros!$AF$13,[39]Muros!$K$20:$L$20,[39]Muros!$O$26:$P$26</definedName>
    <definedName name="Borrar_Precio">'[40]Cotz.'!$F$23:$F$800,'[40]Cotz.'!$K$280:$K$800</definedName>
    <definedName name="Borrar_V.C1">[41]qqVgas!$J$9:$M$9,[41]qqVgas!$J$10:$R$10,[41]qqVgas!$AJ$11:$AK$11,[41]qqVgas!$AR$11:$AS$11,[41]qqVgas!$AG$13:$AH$13,[41]qqVgas!$AP$13:$AQ$13,[41]qqVgas!$D$16:$AC$195</definedName>
    <definedName name="BOTE" localSheetId="0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ote_de_Material" localSheetId="0">[19]Insumos!$B$27:$D$27</definedName>
    <definedName name="Bote_de_Material">[20]Insumos!$B$27:$D$27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_de_Topografía__incluyendo_equipos" localSheetId="0">[19]Insumos!$B$148:$D$148</definedName>
    <definedName name="Brigada_de_Topografía__incluyendo_equipos">[20]Insumos!$B$148:$D$148</definedName>
    <definedName name="BRIGADATOPOGRAFICA">'[32]M.O.'!$C$9</definedName>
    <definedName name="BRIGADATOPOGRAFICA_6" localSheetId="0">#REF!</definedName>
    <definedName name="BRIGADATOPOGRAFICA_6">#REF!</definedName>
    <definedName name="Brillado_pisos">#REF!</definedName>
    <definedName name="brochas" localSheetId="0">#REF!</definedName>
    <definedName name="brochas">#REF!</definedName>
    <definedName name="BVNBVNBV" localSheetId="0">#N/A</definedName>
    <definedName name="BVNBVNBV">'[42]M.O.'!#REF!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gas.gen" localSheetId="0">#REF!</definedName>
    <definedName name="c.gas.gen">#REF!</definedName>
    <definedName name="caballeteasbecto" localSheetId="0">[1]PRESUPUESTO!#REF!</definedName>
    <definedName name="caballeteasbecto">[43]precios!#REF!</definedName>
    <definedName name="caballeteasbecto_8" localSheetId="0">#REF!</definedName>
    <definedName name="caballeteasbecto_8">#REF!</definedName>
    <definedName name="caballeteasbeto" localSheetId="0">[1]PRESUPUESTO!#REF!</definedName>
    <definedName name="caballeteasbeto">[43]precios!#REF!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[33]Volumenes!$I$2234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'[26]O.M. y Salarios'!#REF!</definedName>
    <definedName name="CADOQUIN" localSheetId="0">#REF!</definedName>
    <definedName name="CADOQUIN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_Pomier____50_Lbs." localSheetId="0">[19]Insumos!$B$29:$D$29</definedName>
    <definedName name="Cal_Pomier____50_Lbs.">[20]Insumos!$B$29:$D$29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[22]EQUIPOS!$I$19</definedName>
    <definedName name="CAN" localSheetId="0">[5]A!#REF!</definedName>
    <definedName name="CAN">[5]A!#REF!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#REF!</definedName>
    <definedName name="CANTO">#REF!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[22]OBRAMANO!$F$81</definedName>
    <definedName name="CAR.SOC" localSheetId="0">'[44]Cargas Sociales'!$G$23</definedName>
    <definedName name="CAR.SOC">'[44]Cargas Sociales'!$G$23</definedName>
    <definedName name="CARACOL" localSheetId="0">'[32]M.O.'!#REF!</definedName>
    <definedName name="CARACOL">'[32]M.O.'!#REF!</definedName>
    <definedName name="CARANTEPECHO" localSheetId="0">'[32]M.O.'!#REF!</definedName>
    <definedName name="CARANTEPECHO">'[32]M.O.'!#REF!</definedName>
    <definedName name="CARANTEPECHO_6" localSheetId="0">#REF!</definedName>
    <definedName name="CARANTEPECHO_6">#REF!</definedName>
    <definedName name="CARANTEPECHO_8">#REF!</definedName>
    <definedName name="CARANTEPH10" localSheetId="0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'[32]M.O.'!#REF!</definedName>
    <definedName name="CARCOL30_6" localSheetId="0">#REF!</definedName>
    <definedName name="CARCOL30_6">#REF!</definedName>
    <definedName name="CARCOL30_8">#REF!</definedName>
    <definedName name="CARCOL30X30CONF" localSheetId="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'[32]M.O.'!#REF!</definedName>
    <definedName name="CARCOL50_6" localSheetId="0">#REF!</definedName>
    <definedName name="CARCOL50_6">#REF!</definedName>
    <definedName name="CARCOL50_8">#REF!</definedName>
    <definedName name="CARCOL50X50CONF" localSheetId="0">#REF!</definedName>
    <definedName name="CARCOL50X50CONF">#REF!</definedName>
    <definedName name="CARCOL50X50INST">#REF!</definedName>
    <definedName name="CARCOL51">'[32]M.O.'!#REF!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'[32]M.O.'!#REF!</definedName>
    <definedName name="CARCOLAMARRE_6" localSheetId="0">#REF!</definedName>
    <definedName name="CARCOLAMARRE_6">#REF!</definedName>
    <definedName name="CARCOLAMARRE_8">#REF!</definedName>
    <definedName name="CARCOLCONICA50" localSheetId="0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gador" localSheetId="0">'[18]Listado Equipos a utilizar'!#REF!</definedName>
    <definedName name="cargador">'[18]Listado Equipos a utilizar'!#REF!</definedName>
    <definedName name="CARGADORB">[45]EQUIPOS!$D$13</definedName>
    <definedName name="CARLOSAPLA" localSheetId="0">'[32]M.O.'!#REF!</definedName>
    <definedName name="CARLOSAPLA">'[32]M.O.'!#REF!</definedName>
    <definedName name="CARLOSAPLA_6" localSheetId="0">#REF!</definedName>
    <definedName name="CARLOSAPLA_6">#REF!</definedName>
    <definedName name="CARLOSAPLA_8">#REF!</definedName>
    <definedName name="CARLOSAVARIASAGUAS" localSheetId="0">'[32]M.O.'!#REF!</definedName>
    <definedName name="CARLOSAVARIASAGUAS">'[32]M.O.'!#REF!</definedName>
    <definedName name="CARLOSAVARIASAGUAS_6" localSheetId="0">#REF!</definedName>
    <definedName name="CARLOSAVARIASAGUAS_6">#REF!</definedName>
    <definedName name="CARLOSAVARIASAGUAS_8">#REF!</definedName>
    <definedName name="CARMURO">'[32]M.O.'!#REF!</definedName>
    <definedName name="CARMURO_6" localSheetId="0">#REF!</definedName>
    <definedName name="CARMURO_6">#REF!</definedName>
    <definedName name="CARMURO_8">#REF!</definedName>
    <definedName name="CARMUROCONF" localSheetId="0">#REF!</definedName>
    <definedName name="CARMUROCONF">#REF!</definedName>
    <definedName name="CARMUROINST">#REF!</definedName>
    <definedName name="CARP1">[23]INS!#REF!</definedName>
    <definedName name="CARP1_6" localSheetId="0">#REF!</definedName>
    <definedName name="CARP1_6">#REF!</definedName>
    <definedName name="CARP1_8">#REF!</definedName>
    <definedName name="CARP2">[23]INS!#REF!</definedName>
    <definedName name="CARP2_6" localSheetId="0">#REF!</definedName>
    <definedName name="CARP2_6">#REF!</definedName>
    <definedName name="CARP2_8">#REF!</definedName>
    <definedName name="CARPDINTEL">'[32]M.O.'!#REF!</definedName>
    <definedName name="CARPDINTEL_6" localSheetId="0">#REF!</definedName>
    <definedName name="CARPDINTEL_6">#REF!</definedName>
    <definedName name="CARPDINTEL_8">#REF!</definedName>
    <definedName name="Carpint.Columna.30.30">'[37]Costos Mano de Obra'!$O$71</definedName>
    <definedName name="CARPINTERIA_COL_PERIMETRO" localSheetId="0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intero_1ra">[46]MO!$C$21</definedName>
    <definedName name="Carpintero_2da">[46]MO!$C$20</definedName>
    <definedName name="CARPVIGA2040" localSheetId="0">'[32]M.O.'!#REF!</definedName>
    <definedName name="CARPVIGA2040">'[32]M.O.'!#REF!</definedName>
    <definedName name="CARPVIGA2040_6" localSheetId="0">#REF!</definedName>
    <definedName name="CARPVIGA2040_6">#REF!</definedName>
    <definedName name="CARPVIGA2040_8">#REF!</definedName>
    <definedName name="CARPVIGA3050" localSheetId="0">'[32]M.O.'!#REF!</definedName>
    <definedName name="CARPVIGA3050">'[32]M.O.'!#REF!</definedName>
    <definedName name="CARPVIGA3050_6" localSheetId="0">#REF!</definedName>
    <definedName name="CARPVIGA3050_6">#REF!</definedName>
    <definedName name="CARPVIGA3050_8">#REF!</definedName>
    <definedName name="CARPVIGA3060" localSheetId="0">'[32]M.O.'!#REF!</definedName>
    <definedName name="CARPVIGA3060">'[32]M.O.'!#REF!</definedName>
    <definedName name="CARPVIGA3060_6" localSheetId="0">#REF!</definedName>
    <definedName name="CARPVIGA3060_6">#REF!</definedName>
    <definedName name="CARPVIGA3060_8">#REF!</definedName>
    <definedName name="CARPVIGA4080">'[32]M.O.'!#REF!</definedName>
    <definedName name="CARPVIGA4080_6" localSheetId="0">#REF!</definedName>
    <definedName name="CARPVIGA4080_6">#REF!</definedName>
    <definedName name="CARPVIGA4080_8">#REF!</definedName>
    <definedName name="CARRAMPA">'[32]M.O.'!#REF!</definedName>
    <definedName name="CARRAMPA_6" localSheetId="0">#REF!</definedName>
    <definedName name="CARRAMPA_6">#REF!</definedName>
    <definedName name="CARRAMPA_8">#REF!</definedName>
    <definedName name="CARRAMPALISACONF" localSheetId="0">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RETILLA_10" localSheetId="0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RSISALENLATES" localSheetId="0">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ABE">'[32]M.O.'!#REF!</definedName>
    <definedName name="CASABE_8" localSheetId="0">#REF!</definedName>
    <definedName name="CASABE_8">#REF!</definedName>
    <definedName name="CASBESTO" localSheetId="0">'[32]M.O.'!#REF!</definedName>
    <definedName name="CASBESTO">'[32]M.O.'!#REF!</definedName>
    <definedName name="CASBESTO_6" localSheetId="0">#REF!</definedName>
    <definedName name="CASBESTO_6">#REF!</definedName>
    <definedName name="CASBESTO_8">#REF!</definedName>
    <definedName name="CASCAJO" localSheetId="0">#REF!</definedName>
    <definedName name="CASCAJO">#REF!</definedName>
    <definedName name="Cascajo_Limpio" localSheetId="0">[19]Insumos!$B$13:$D$13</definedName>
    <definedName name="Cascajo_Limpio">[20]Insumos!$B$13:$D$13</definedName>
    <definedName name="Cascajo_Sucio" localSheetId="0">[4]Insumos!#REF!</definedName>
    <definedName name="Cascajo_Sucio">[4]Insumos!#REF!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[22]EQUIPOS!$I$15</definedName>
    <definedName name="Cat950B">[22]EQUIPOS!$I$14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[23]INS!#REF!</definedName>
    <definedName name="CBLOCK10_6" localSheetId="0">#REF!</definedName>
    <definedName name="CBLOCK10_6">#REF!</definedName>
    <definedName name="CBLOCK10_8">#REF!</definedName>
    <definedName name="CBLOCK12" localSheetId="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ll" localSheetId="0">[1]PRESUPUESTO!$I$29</definedName>
    <definedName name="cell">'[47]LISTADO INSUMOS DEL 2000'!$I$29</definedName>
    <definedName name="cem">[12]Precio!$F$9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 localSheetId="0">'[48]Insumos materiales'!$J$20</definedName>
    <definedName name="cemento.pañete">'[48]Insumos materiales'!$J$20</definedName>
    <definedName name="Cemento_1">#N/A</definedName>
    <definedName name="CEMENTO_10" localSheetId="0">#REF!</definedName>
    <definedName name="CEMENTO_10">#REF!</definedName>
    <definedName name="CEMENTO_11">#REF!</definedName>
    <definedName name="Cemento_2">#N/A</definedName>
    <definedName name="Cemento_3">#N/A</definedName>
    <definedName name="CEMENTO_6" localSheetId="0">#REF!</definedName>
    <definedName name="CEMENTO_6">#REF!</definedName>
    <definedName name="CEMENTO_7">#REF!</definedName>
    <definedName name="CEMENTO_8">#REF!</definedName>
    <definedName name="CEMENTO_9">#REF!</definedName>
    <definedName name="CEMENTO_BLANCO" localSheetId="0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Gris">[30]Materiales!$B$3</definedName>
    <definedName name="CEMENTO_GRIS_FDA">'[31]MATERIALES LISTADO'!$D$17</definedName>
    <definedName name="CEMENTO_PVC" localSheetId="0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blanco" localSheetId="0">[22]MATERIALES!#REF!</definedName>
    <definedName name="cementoblanco">[22]MATERIALES!#REF!</definedName>
    <definedName name="CEMENTOG" localSheetId="0">#REF!</definedName>
    <definedName name="CEMENTOG">#REF!</definedName>
    <definedName name="cementogris">[22]MATERIALES!$G$17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N">#REF!</definedName>
    <definedName name="cer20x203">'[33]anal term'!$G$958</definedName>
    <definedName name="ceramcr33" localSheetId="0">[22]MATERIALES!#REF!</definedName>
    <definedName name="ceramcr33">[22]MATERIALES!#REF!</definedName>
    <definedName name="ceramcriolla" localSheetId="0">[22]MATERIALES!#REF!</definedName>
    <definedName name="ceramcriolla">[22]MATERIALES!#REF!</definedName>
    <definedName name="Ceramica.Criolla.40.40">'[37]Insumos materiales'!$J$48</definedName>
    <definedName name="CERAMICA_20x20_BLANCA" localSheetId="0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ámica_30x30_Pared" localSheetId="0">[19]Insumos!$B$35:$D$35</definedName>
    <definedName name="Cerámica_30x30_Pared">[20]Insumos!$B$35:$D$35</definedName>
    <definedName name="CERAMICA_ANTIDESLIZANTE" localSheetId="0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ámica_Italiana_Pared" localSheetId="0">[19]Insumos!$B$34:$D$34</definedName>
    <definedName name="Cerámica_Italiana_Pared">[20]Insumos!$B$34:$D$34</definedName>
    <definedName name="CERAMICA_PISOS_40x40" localSheetId="0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italia" localSheetId="0">[22]MATERIALES!#REF!</definedName>
    <definedName name="ceramicaitalia">[22]MATERIALES!#REF!</definedName>
    <definedName name="ceramicaitaliapared" localSheetId="0">[22]MATERIALES!#REF!</definedName>
    <definedName name="ceramicaitaliapared">[22]MATERIALES!#REF!</definedName>
    <definedName name="ceramicaitalipared">[22]MATERIALES!#REF!</definedName>
    <definedName name="ceramicapared" localSheetId="0">#REF!</definedName>
    <definedName name="ceramicapared">#REF!</definedName>
    <definedName name="CERAMICAPAREDP" localSheetId="0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'[26]Resumen Precio Equipos'!$I$16</definedName>
    <definedName name="CG" localSheetId="0">#REF!</definedName>
    <definedName name="CG">#REF!</definedName>
    <definedName name="CHAZO">[38]INSU!$B$104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 localSheetId="0">[19]Insumos!$B$46:$D$46</definedName>
    <definedName name="Chazos____Corte">[20]Insumos!$B$46:$D$46</definedName>
    <definedName name="CHAZOS_10" localSheetId="0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AZOZOCALO" localSheetId="0">#REF!</definedName>
    <definedName name="CHAZOZOCALO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hilena">#REF!</definedName>
    <definedName name="Chofercisterna">[22]OBRAMANO!$F$79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 localSheetId="0">'[18]Listado Equipos a utilizar'!$I$11</definedName>
    <definedName name="cisterna">'[18]Listado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 localSheetId="0">#REF!</definedName>
    <definedName name="CLAVO_ACERO">[21]INSU!$D$130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 localSheetId="0">#REF!</definedName>
    <definedName name="CLAVO_CORRIENTE">[21]INSU!$D$131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A">#REF!</definedName>
    <definedName name="CLAVOGALV">#REF!</definedName>
    <definedName name="CLAVOGALVCARTON">#REF!</definedName>
    <definedName name="clavos" localSheetId="0">#N/A</definedName>
    <definedName name="clavos">#REF!</definedName>
    <definedName name="Clavos_2">#N/A</definedName>
    <definedName name="Clavos_3">#N/A</definedName>
    <definedName name="clavos_6" localSheetId="0">#REF!</definedName>
    <definedName name="clavos_6">#REF!</definedName>
    <definedName name="clavos_8">#REF!</definedName>
    <definedName name="Clavos_Corriente" localSheetId="0">[19]Insumos!$B$47:$D$47</definedName>
    <definedName name="Clavos_Corriente">[20]Insumos!$B$47:$D$47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>#REF!</definedName>
    <definedName name="CLAVOZINC">[49]INS!$D$767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 localSheetId="0">[50]INSU!$D$284</definedName>
    <definedName name="CODO_ACERO_16x45">#REF!</definedName>
    <definedName name="CODO_ACERO_16x45_10" localSheetId="0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 localSheetId="0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 localSheetId="0">[50]INSU!$D$298</definedName>
    <definedName name="CODO_ACERO_6x25a70">#REF!</definedName>
    <definedName name="CODO_ACERO_6x25a70_10" localSheetId="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_bloque_4x_8_x16_pulgs.">#REF!</definedName>
    <definedName name="Coloc.Block.4" localSheetId="0">'[48]Costos Mano de Obra'!$O$38</definedName>
    <definedName name="Coloc.Block.4">'[48]Costos Mano de Obra'!$O$38</definedName>
    <definedName name="Coloc.Block.6">'[37]Costos Mano de Obra'!$O$37</definedName>
    <definedName name="Coloc.Ceramica.Pisos">'[37]Costos Mano de Obra'!$O$46</definedName>
    <definedName name="COLOC_BLOCK4" localSheetId="0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resores">[22]EQUIPOS!$I$28</definedName>
    <definedName name="COMPUERTA_1x1_VOLANTA" localSheetId="0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>#REF!</definedName>
    <definedName name="Conversion" localSheetId="0">#REF!</definedName>
    <definedName name="Conversion">#REF!</definedName>
    <definedName name="COPIA" localSheetId="0">[23]INS!#REF!</definedName>
    <definedName name="COPIA">[23]INS!#REF!</definedName>
    <definedName name="COPIA_8" localSheetId="0">#REF!</definedName>
    <definedName name="COPIA_8">#REF!</definedName>
    <definedName name="COPIAR_TODO" localSheetId="0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 localSheetId="0">[10]analisis!$G$773</definedName>
    <definedName name="correa8">[10]analisis!$G$773</definedName>
    <definedName name="Corte_y_Bote_Material____C_E" localSheetId="0">[4]Insumos!#REF!</definedName>
    <definedName name="Corte_y_Bote_Material____C_E">[4]Insumos!#REF!</definedName>
    <definedName name="CORTEEQUIPO" localSheetId="0">#REF!</definedName>
    <definedName name="CORTEEQUIPO">#REF!</definedName>
    <definedName name="costo" localSheetId="0">'[51]Calculo de armaduras.'!$V$32:$V$58</definedName>
    <definedName name="costo">'[51]Calculo de armaduras.'!$V$32:$V$58</definedName>
    <definedName name="costocapataz" localSheetId="0">#REF!</definedName>
    <definedName name="costocapataz">#REF!</definedName>
    <definedName name="costoobrero" localSheetId="0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[45]EQUIPOS!$D$27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[35]ADDENDA!#REF!</definedName>
    <definedName name="cuadro_6" localSheetId="0">#REF!</definedName>
    <definedName name="cuadro_6">#REF!</definedName>
    <definedName name="cuadro_8">#REF!</definedName>
    <definedName name="Cuadro_Resumen" localSheetId="0">#REF!</definedName>
    <definedName name="Cuadro_Resumen">#REF!</definedName>
    <definedName name="CUB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 localSheetId="0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V" localSheetId="0">[52]Presup.!#REF!</definedName>
    <definedName name="CV">[52]Presup.!#REF!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>#REF!</definedName>
    <definedName name="cviii">#REF!</definedName>
    <definedName name="cviiii">#REF!</definedName>
    <definedName name="CZINC">'[32]M.O.'!#REF!</definedName>
    <definedName name="CZINC_6" localSheetId="0">#REF!</definedName>
    <definedName name="CZINC_6">#REF!</definedName>
    <definedName name="CZINC_8">#REF!</definedName>
    <definedName name="CZOCCOR" localSheetId="0">#REF!</definedName>
    <definedName name="CZOCCOR">#REF!</definedName>
    <definedName name="CZOCCORESC">#REF!</definedName>
    <definedName name="CZOCGRAESC">#REF!</definedName>
    <definedName name="CZOCGRAPISO">#REF!</definedName>
    <definedName name="d" localSheetId="0">[53]Insumos!$I$3</definedName>
    <definedName name="D">#REF!</definedName>
    <definedName name="D_2">#N/A</definedName>
    <definedName name="D_3">#N/A</definedName>
    <definedName name="D7H">[22]EQUIPOS!$I$9</definedName>
    <definedName name="D8K">[22]EQUIPOS!$I$8</definedName>
    <definedName name="d8r" localSheetId="0">'[18]Listado Equipos a utilizar'!#REF!</definedName>
    <definedName name="d8r">'[18]Listado Equipos a utilizar'!#REF!</definedName>
    <definedName name="D8T">'[26]Resumen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moliciones" localSheetId="0">'[51]Calculo de armaduras.'!$W$28:$W$75</definedName>
    <definedName name="demoliciones">'[51]Calculo de armaduras.'!$W$28:$W$75</definedName>
    <definedName name="derop" localSheetId="0">[1]PRESUPUESTO!#REF!</definedName>
    <definedName name="derop">'[34]M.O.'!#REF!</definedName>
    <definedName name="derop_10" localSheetId="0">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CEMBLANCO" localSheetId="0">#REF!</definedName>
    <definedName name="DERRCEMBLANCO">#REF!</definedName>
    <definedName name="DERRCEMGRIS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rretido_Blanco" localSheetId="0">[19]Insumos!$B$50:$D$50</definedName>
    <definedName name="Derretido_Blanco">[20]Insumos!$B$50:$D$50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 localSheetId="0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AGUEBANERA">#REF!</definedName>
    <definedName name="DESAGUEDOBLEFRE">#REF!</definedName>
    <definedName name="DESCRIPCION">#N/A</definedName>
    <definedName name="DESCRIPCION_6">NA()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>#REF!</definedName>
    <definedName name="DESENCFP275">#REF!</definedName>
    <definedName name="DESENCFPADIC">#REF!</definedName>
    <definedName name="desencofrado" localSheetId="0">#N/A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[21]MO!$B$256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#N/A</definedName>
    <definedName name="desencofradovigas">#REF!</definedName>
    <definedName name="desencofradovigas_8" localSheetId="0">#REF!</definedName>
    <definedName name="desencofradovigas_8">#REF!</definedName>
    <definedName name="DESENCVIGA" localSheetId="0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'[33]Ana-Sanit.'!$F$552</definedName>
    <definedName name="dfd" localSheetId="0">#REF!</definedName>
    <definedName name="dfd">#REF!</definedName>
    <definedName name="DIA" localSheetId="0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esel" localSheetId="0">[4]Insumos!#REF!</definedName>
    <definedName name="Diesel">[4]Insumos!#REF!</definedName>
    <definedName name="DINTEL">'[33]Anal. horm.'!$F$1139</definedName>
    <definedName name="DIOS" localSheetId="0">#REF!</definedName>
    <definedName name="DIOS">#REF!</definedName>
    <definedName name="DIRJAGS" localSheetId="0">#REF!</definedName>
    <definedName name="DIRJAGS">#REF!</definedName>
    <definedName name="DIRPROY">#REF!</definedName>
    <definedName name="DISTAGUAYMOCONTRA">#REF!</definedName>
    <definedName name="DISTRIBUCION_DE_AREAS_POR_NIVEL" localSheetId="0">#N/A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 localSheetId="0">'[18]Listado Equipos a utilizar'!$I$12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onatelo" localSheetId="0">#N/A</definedName>
    <definedName name="donatelo">[54]INS!#REF!</definedName>
    <definedName name="donatelo_10" localSheetId="0">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i" localSheetId="0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'[26]Resumen Precio Equipos'!$C$27</definedName>
    <definedName name="DUCHA_PLASTICA_CALIENTE_CROMO_12" localSheetId="0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CHAFRIAHG">#REF!</definedName>
    <definedName name="DUCHAPVC">#REF!</definedName>
    <definedName name="DUCHAPVCCPVC">#REF!</definedName>
    <definedName name="dulce">#REF!</definedName>
    <definedName name="DYNACA25">[22]EQUIPOS!$I$13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gfrrf" localSheetId="0">#REF!</definedName>
    <definedName name="egfrrf">#REF!</definedName>
    <definedName name="el_mano_obra">'[55]Los Ángeles (Fase II)'!$A$749:$F$802</definedName>
    <definedName name="el_no_al_printer">'[55]Los Ángeles (Fase II)'!$A$2171</definedName>
    <definedName name="ELECTRODOS" localSheetId="0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izabeth">#REF!</definedName>
    <definedName name="EMAILARQSA">#REF!</definedName>
    <definedName name="EMAILJAGS">#REF!</definedName>
    <definedName name="EMERGE" localSheetId="0" hidden="1">'[27]ANALISIS STO DGO'!#REF!</definedName>
    <definedName name="EMERGE" hidden="1">'[28]ANALISIS STO DGO'!#REF!</definedName>
    <definedName name="EMERGENCY" localSheetId="0" hidden="1">'[27]ANALISIS STO DGO'!#REF!</definedName>
    <definedName name="EMERGENCY" hidden="1">'[28]ANALISIS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OF_COLS_1" localSheetId="0">#REF!</definedName>
    <definedName name="ENCOF_COLS_1">[21]MO!$B$247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#N/A</definedName>
    <definedName name="encofradocolumna">#REF!</definedName>
    <definedName name="encofradocolumna_6" localSheetId="0">#REF!</definedName>
    <definedName name="encofradocolumna_6">#REF!</definedName>
    <definedName name="encofradocolumna_8">#REF!</definedName>
    <definedName name="encofradorampa" localSheetId="0">#N/A</definedName>
    <definedName name="encofradorampa">#REF!</definedName>
    <definedName name="encofradorampa_8" localSheetId="0">#REF!</definedName>
    <definedName name="encofradorampa_8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[24]A!#REF!</definedName>
    <definedName name="ESCALON_17x30" localSheetId="0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lones_Granito_Fondo_Blanco____Incl._H_y_C_H" localSheetId="0">[4]Insumos!#REF!</definedName>
    <definedName name="Escalones_Granito_Fondo_Blanco____Incl._H_y_C_H">[4]Insumos!#REF!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[33]UASD!$F$3512</definedName>
    <definedName name="ESCMARAGLPR" localSheetId="0">'[56]analisis unitarios'!#REF!</definedName>
    <definedName name="ESCMARAGLPR">'[56]analisis unitarios'!#REF!</definedName>
    <definedName name="ESCOBILLON" localSheetId="0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 localSheetId="0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pesor" localSheetId="0">'[36]Calculo de armaduras.'!$X$8:$X$10</definedName>
    <definedName name="espesor">'[36]Calculo de armaduras.'!$X$8:$X$10</definedName>
    <definedName name="espesor2" localSheetId="0">'[36]Calculo de armaduras.'!$X$8:$X$12</definedName>
    <definedName name="espesor2">'[36]Calculo de armaduras.'!$X$8:$X$12</definedName>
    <definedName name="ESTAMPADO" localSheetId="0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STRIA">#REF!</definedName>
    <definedName name="estribo" localSheetId="0">'[36]Calculo de armaduras.'!$W$8:$W$14</definedName>
    <definedName name="estribo">'[36]Calculo de armaduras.'!$W$8:$W$14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" localSheetId="0">#REF!</definedName>
    <definedName name="exc.">#REF!</definedName>
    <definedName name="ExC_003" localSheetId="0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 localSheetId="0">[19]Insumos!$B$134:$D$134</definedName>
    <definedName name="Excavación_Tierra___AM">[20]Insumos!$B$134:$D$134</definedName>
    <definedName name="excavadora" localSheetId="0">'[18]Listado Equipos a utilizar'!#REF!</definedName>
    <definedName name="excavadora">'[18]Listado Equipos a utilizar'!#REF!</definedName>
    <definedName name="excavadora235">[22]EQUIPOS!$I$16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[35]ADDENDA!#REF!</definedName>
    <definedName name="expl_6" localSheetId="0">#REF!</definedName>
    <definedName name="expl_6">#REF!</definedName>
    <definedName name="expl_8">#REF!</definedName>
    <definedName name="Extracción_IM" localSheetId="0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dcementogris">#REF!</definedName>
    <definedName name="fe">#REF!</definedName>
    <definedName name="fe.">#REF!</definedName>
    <definedName name="FEa" localSheetId="0">'[57]V.Tierras A'!$D$9</definedName>
    <definedName name="FEa">'[57]V.Tierras A'!$D$9</definedName>
    <definedName name="FECHA" localSheetId="0">#REF!</definedName>
    <definedName name="FECHA">#REF!</definedName>
    <definedName name="FECHACREACION" localSheetId="0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'[33]anal term'!$F$1794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>#REF!</definedName>
    <definedName name="FIOR">#REF!</definedName>
    <definedName name="FIOR_8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 localSheetId="0">#REF!</definedName>
    <definedName name="FRAGUA">#REF!</definedName>
    <definedName name="FREG1HG" localSheetId="0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REGDOBLE">#REF!</definedName>
    <definedName name="FREGRADERODOBLE">#REF!</definedName>
    <definedName name="FSDFS" localSheetId="0">#N/A</definedName>
    <definedName name="FSDFS">#REF!</definedName>
    <definedName name="FSDFS_6" localSheetId="0">#REF!</definedName>
    <definedName name="FSDFS_6">#REF!</definedName>
    <definedName name="FUNCION" localSheetId="0">[58]FUNCION!$C$16</definedName>
    <definedName name="FUNCION">[58]FUNCION!$C$16</definedName>
    <definedName name="FZ" localSheetId="0">#REF!</definedName>
    <definedName name="FZ">#REF!</definedName>
    <definedName name="G" localSheetId="0">#REF!</definedName>
    <definedName name="G">#REF!</definedName>
    <definedName name="gabinetesandiroba" localSheetId="0">[59]INSUMOS!$F$303</definedName>
    <definedName name="gabinetesandiroba">[59]INSUMOS!$F$303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[33]Mat!$D$99</definedName>
    <definedName name="GAS_CIL" localSheetId="0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[23]INS!$D$561</definedName>
    <definedName name="GASOLINA_6" localSheetId="0">#REF!</definedName>
    <definedName name="GASOLINA_6">#REF!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>#REF!</definedName>
    <definedName name="gaviiii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'[31]MATERIALES LISTADO'!$D$10</definedName>
    <definedName name="GRADER12G">[22]EQUIPOS!$I$11</definedName>
    <definedName name="graderm" localSheetId="0">'[18]Listado Equipos a utilizar'!#REF!</definedName>
    <definedName name="graderm">'[18]Listado Equipos a utilizar'!#REF!</definedName>
    <definedName name="GRANITO_30x30" localSheetId="0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ava_de_1_2__3_4__Clasificada">[4]Insumos!#REF!</definedName>
    <definedName name="GRAVAL" localSheetId="0">#REF!</definedName>
    <definedName name="GRAVAL">#REF!</definedName>
    <definedName name="Gravilla" localSheetId="0">#REF!</definedName>
    <definedName name="Gravilla">#REF!</definedName>
    <definedName name="Gravilla_1_2__3_16__Clasificada" localSheetId="0">[4]Insumos!#REF!</definedName>
    <definedName name="Gravilla_1_2__3_16__Clasificada">[4]Insumos!#REF!</definedName>
    <definedName name="Gravilla_de_3_4__3_8__Clasificada" localSheetId="0">[4]Insumos!#REF!</definedName>
    <definedName name="Gravilla_de_3_4__3_8__Clasificada">[4]Insumos!#REF!</definedName>
    <definedName name="GRUA" localSheetId="0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rúa_Manitowoc_2900">#REF!</definedName>
    <definedName name="Grúa_Manitowoc_2900_2">#N/A</definedName>
    <definedName name="Grúa_Manitowoc_2900_3">#N/A</definedName>
    <definedName name="GT">#REF!</definedName>
    <definedName name="H" localSheetId="0">'[36]Calculo de armaduras.'!$V$32:$V$58</definedName>
    <definedName name="H">'[15]M.O.'!#REF!</definedName>
    <definedName name="H240KG">'[60]anal term'!$G$1520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>#REF!</definedName>
    <definedName name="HAANT4015240238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lo_de_Nylon" localSheetId="0">[19]Insumos!$B$69:$D$69</definedName>
    <definedName name="Hilo_de_Nylon">[20]Insumos!$B$69:$D$69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>#REF!</definedName>
    <definedName name="horind210">#REF!</definedName>
    <definedName name="horm.1.2">'[37]Ana. Horm mexc mort'!$D$70</definedName>
    <definedName name="horm.1.3" localSheetId="0">'[48]Ana. Horm mexc mort'!$D$53</definedName>
    <definedName name="horm.1.3">'[48]Ana. Horm mexc mort'!$D$53</definedName>
    <definedName name="horm.1.3.5" localSheetId="0">'[48]Ana. Horm mexc mort'!$D$61</definedName>
    <definedName name="horm.1.3.5">'[48]Ana. Horm mexc mort'!$D$61</definedName>
    <definedName name="Horm_124_TrompoyWinche" localSheetId="0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'[49]HORM.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 localSheetId="0">[19]Insumos!$B$70:$D$70</definedName>
    <definedName name="Hormigón_Industrial_180_Kg_cm2">[20]Insumos!$B$70:$D$70</definedName>
    <definedName name="Hormigón_Industrial_210_Kg_cm2">[61]Insumos!$B$71:$D$71</definedName>
    <definedName name="Hormigón_Industrial_210_Kg_cm2_1">[61]Insumos!$B$71:$D$71</definedName>
    <definedName name="Hormigón_Industrial_210_Kg_cm2_2">[61]Insumos!$B$71:$D$71</definedName>
    <definedName name="Hormigón_Industrial_210_Kg_cm2_3">[61]Insumos!$B$71:$D$71</definedName>
    <definedName name="Hormigón_Industrial_240_Kg_cm2" localSheetId="0">[4]Insumos!#REF!</definedName>
    <definedName name="Hormigón_Industrial_240_Kg_cm2">[4]Insumos!#REF!</definedName>
    <definedName name="HORMIGON100" localSheetId="0">#REF!</definedName>
    <definedName name="HORMIGON100">#REF!</definedName>
    <definedName name="hormigon140" localSheetId="0">#N/A</definedName>
    <definedName name="hormigon140">#REF!</definedName>
    <definedName name="hormigon140_6" localSheetId="0">#REF!</definedName>
    <definedName name="hormigon140_6">#REF!</definedName>
    <definedName name="hormigon140_8">#REF!</definedName>
    <definedName name="hormigon180" localSheetId="0">#N/A</definedName>
    <definedName name="hormigon180">#REF!</definedName>
    <definedName name="hormigon180_8" localSheetId="0">#REF!</definedName>
    <definedName name="hormigon180_8">#REF!</definedName>
    <definedName name="hormigon210" localSheetId="0">#N/A</definedName>
    <definedName name="hormigon210">#REF!</definedName>
    <definedName name="hormigon210_8" localSheetId="0">#REF!</definedName>
    <definedName name="hormigon210_8">#REF!</definedName>
    <definedName name="hormigon240" localSheetId="0">#REF!</definedName>
    <definedName name="hormigon240">#REF!</definedName>
    <definedName name="Hormigon240i" localSheetId="0">[22]MATERIALES!#REF!</definedName>
    <definedName name="Hormigon240i">[22]MATERIALES!#REF!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lma">'[32]M.O.'!#REF!</definedName>
    <definedName name="imocolocjuntas" localSheetId="0">[59]INSUMOS!$F$261</definedName>
    <definedName name="imocolocjuntas">[59]INSUMOS!$F$261</definedName>
    <definedName name="IMPERM." localSheetId="0">#REF!</definedName>
    <definedName name="IMPERM.">#REF!</definedName>
    <definedName name="IMPEST" localSheetId="0">#REF!</definedName>
    <definedName name="IMPEST">#REF!</definedName>
    <definedName name="impresion_2" localSheetId="0">[62]Directos!#REF!</definedName>
    <definedName name="impresion_2">[62]Directos!#REF!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>#REF!</definedName>
    <definedName name="IMPRIMACION">#REF!</definedName>
    <definedName name="Imprimir_área_IM" localSheetId="0">[1]PRESUPUESTO!$A$1763:$L$1796</definedName>
    <definedName name="Imprimir_área_IM">#REF!</definedName>
    <definedName name="Imprimir_área_IM_6" localSheetId="0">#REF!</definedName>
    <definedName name="Imprimir_área_IM_6">#REF!</definedName>
    <definedName name="IMTEPLA">'[33]anal term'!$G$1279</definedName>
    <definedName name="INCREM" localSheetId="0">#REF!</definedName>
    <definedName name="INCREM">#REF!</definedName>
    <definedName name="ingeniera" localSheetId="0">[1]PRESUPUESTO!$C$10</definedName>
    <definedName name="ingeniera">'[34]M.O.'!$C$10</definedName>
    <definedName name="ingeniera_10" localSheetId="0">#REF!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gi" localSheetId="0">#REF!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HORMIGON_124">[63]HORM_MOR!$A$7:$D$7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abo">#REF!</definedName>
    <definedName name="ITBIS">#REF!</definedName>
    <definedName name="ITBS">#REF!</definedName>
    <definedName name="Item2">#N/A</definedName>
    <definedName name="iu" localSheetId="0">#REF!</definedName>
    <definedName name="iu">#REF!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" localSheetId="0">#REF!</definedName>
    <definedName name="J">#REF!</definedName>
    <definedName name="JAGS">#REF!</definedName>
    <definedName name="jminimo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 localSheetId="0">[50]INSU!$D$231</definedName>
    <definedName name="JUNTA_DRESSER_16">#REF!</definedName>
    <definedName name="JUNTA_DRESSER_16_10" localSheetId="0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 localSheetId="0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 localSheetId="0">[50]INSU!$D$234</definedName>
    <definedName name="JUNTA_DRESSER_6">#REF!</definedName>
    <definedName name="JUNTA_DRESSER_6_10" localSheetId="0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 localSheetId="0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JUNTACERA">#REF!</definedName>
    <definedName name="jy">'[32]M.O.'!#REF!</definedName>
    <definedName name="k">'[32]M.O.'!#REF!</definedName>
    <definedName name="kerosene" localSheetId="0">#REF!</definedName>
    <definedName name="kerosene">#REF!</definedName>
    <definedName name="khvf" localSheetId="0">#REF!</definedName>
    <definedName name="khvf">#REF!</definedName>
    <definedName name="kijop">#REF!</definedName>
    <definedName name="Kilometro">[22]EQUIPOS!$I$25</definedName>
    <definedName name="komatsu" localSheetId="0">'[18]Listado Equipos a utilizar'!#REF!</definedName>
    <definedName name="komatsu">'[18]Listado Equipos a utilizar'!#REF!</definedName>
    <definedName name="L" localSheetId="0">#REF!</definedName>
    <definedName name="L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[38]INSU!$B$41</definedName>
    <definedName name="LAQUEAR_MADERA" localSheetId="0">#REF!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DEROSENCILLO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_y_Vac_manual">#REF!</definedName>
    <definedName name="Liga_y_Vac_Trompo">#REF!</definedName>
    <definedName name="Ligado_y_vaciado">#REF!</definedName>
    <definedName name="Ligado_y_vaciado_2">#N/A</definedName>
    <definedName name="Ligado_y_vaciado_3">#N/A</definedName>
    <definedName name="Ligado_y_Vaciado_a_Mano" localSheetId="0">[19]Insumos!$B$136:$D$136</definedName>
    <definedName name="Ligado_y_Vaciado_a_Mano">[20]Insumos!$B$136:$D$136</definedName>
    <definedName name="Ligado_y_Vaciado_con_ligadora_y_Winche" localSheetId="0">[4]Insumos!#REF!</definedName>
    <definedName name="Ligado_y_Vaciado_con_ligadora_y_Winche">[4]Insumos!#REF!</definedName>
    <definedName name="Ligado_y_Vaciado_Hormigón_Industrial_____20_M3" localSheetId="0">[4]Insumos!#REF!</definedName>
    <definedName name="Ligado_y_Vaciado_Hormigón_Industrial_____20_M3">[4]Insumos!#REF!</definedName>
    <definedName name="Ligado_y_Vaciado_Hormigón_Industrial_____4_M3" localSheetId="0">[4]Insumos!#REF!</definedName>
    <definedName name="Ligado_y_Vaciado_Hormigón_Industrial_____4_M3">[4]Insumos!#REF!</definedName>
    <definedName name="Ligado_y_Vaciado_Hormigón_Industrial___10__20_M3" localSheetId="0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[22]OBRAMANO!#REF!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dora2fdas" localSheetId="0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GALIGA">#REF!</definedName>
    <definedName name="ligawinche">#REF!</definedName>
    <definedName name="LIMPESC">#REF!</definedName>
    <definedName name="limpi">#REF!</definedName>
    <definedName name="Limpieza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localSheetId="0" hidden="1">'[27]ANALISIS STO DGO'!#REF!</definedName>
    <definedName name="LINE" hidden="1">'[28]ANALISIS STO DGO'!#REF!</definedName>
    <definedName name="LINEA_DE_CONDUC">#N/A</definedName>
    <definedName name="LINEA_DE_CONDUC_6">NA()</definedName>
    <definedName name="lineout" localSheetId="0" hidden="1">'[27]ANALISIS STO DGO'!#REF!</definedName>
    <definedName name="lineout" hidden="1">'[28]ANALISIS STO DGO'!#REF!</definedName>
    <definedName name="Lista" localSheetId="0">'[36]Calculo de aceros'!$B$97:$B$106</definedName>
    <definedName name="Lista">'[36]Calculo de aceros'!$B$97:$B$106</definedName>
    <definedName name="LISTADO" localSheetId="0">#REF!</definedName>
    <definedName name="LISTADO">#REF!</definedName>
    <definedName name="Listelos_de_20_Cms_en_Baños" localSheetId="0">[19]Insumos!$B$44:$D$44</definedName>
    <definedName name="Listelos_de_20_Cms_en_Baños">[20]Insumos!$B$44:$D$44</definedName>
    <definedName name="LLAVE_ANG_38" localSheetId="0">#REF!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AVINCOR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LMAS" localSheetId="0">'[36]Calculo de armaduras.'!$Y$32:$Y$91</definedName>
    <definedName name="LLMAS">'[36]Calculo de armaduras.'!$Y$32:$Y$91</definedName>
    <definedName name="LMEMBAJADOR" localSheetId="0">#REF!</definedName>
    <definedName name="LMEMBAJADOR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 localSheetId="0">#REF!</definedName>
    <definedName name="LUBRICANTE">#REF!</definedName>
    <definedName name="lubricantes">[64]Materiales!$K$15</definedName>
    <definedName name="LUZCENITAL" localSheetId="0">#REF!</definedName>
    <definedName name="LUZCENITAL">#REF!</definedName>
    <definedName name="LUZPARQEMT" localSheetId="0">#REF!</definedName>
    <definedName name="LUZPARQEMT">#REF!</definedName>
    <definedName name="m" localSheetId="0">[65]Insumos!$I$3</definedName>
    <definedName name="m">[65]Insumos!$I$3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'[37]Costos Mano de Obra'!$O$52</definedName>
    <definedName name="M_O_Armadura_Columna" localSheetId="0">[19]Insumos!$B$78:$D$78</definedName>
    <definedName name="M_O_Armadura_Columna">[20]Insumos!$B$78:$D$78</definedName>
    <definedName name="M_O_Armadura_Dintel_y_Viga" localSheetId="0">[19]Insumos!$B$79:$D$79</definedName>
    <definedName name="M_O_Armadura_Dintel_y_Viga">[20]Insumos!$B$79:$D$79</definedName>
    <definedName name="M_O_Cantos" localSheetId="0">[19]Insumos!$B$99:$D$99</definedName>
    <definedName name="M_O_Cantos">[20]Insumos!$B$99:$D$99</definedName>
    <definedName name="M_O_Carpintero_2da._Categoría" localSheetId="0">[19]Insumos!$B$96:$D$96</definedName>
    <definedName name="M_O_Carpintero_2da._Categoría">[20]Insumos!$B$96:$D$96</definedName>
    <definedName name="M_O_Cerámica_Italiana_en_Pared" localSheetId="0">[19]Insumos!$B$102:$D$102</definedName>
    <definedName name="M_O_Cerámica_Italiana_en_Pared">[20]Insumos!$B$102:$D$102</definedName>
    <definedName name="M_O_Colocación_Adoquines" localSheetId="0">[19]Insumos!$B$104:$D$104</definedName>
    <definedName name="M_O_Colocación_Adoquines">[20]Insumos!$B$104:$D$104</definedName>
    <definedName name="M_O_Colocación_de_Bloques_de_4" localSheetId="0">[19]Insumos!$B$105:$D$105</definedName>
    <definedName name="M_O_Colocación_de_Bloques_de_4">[20]Insumos!$B$105:$D$105</definedName>
    <definedName name="M_O_Colocación_de_Bloques_de_6" localSheetId="0">[19]Insumos!$B$106:$D$106</definedName>
    <definedName name="M_O_Colocación_de_Bloques_de_6">[20]Insumos!$B$106:$D$106</definedName>
    <definedName name="M_O_Colocación_de_Bloques_de_8" localSheetId="0">[19]Insumos!$B$107:$D$107</definedName>
    <definedName name="M_O_Colocación_de_Bloques_de_8">[20]Insumos!$B$107:$D$107</definedName>
    <definedName name="M_O_Colocación_Listelos" localSheetId="0">[19]Insumos!$B$114:$D$114</definedName>
    <definedName name="M_O_Colocación_Listelos">[20]Insumos!$B$114:$D$114</definedName>
    <definedName name="M_O_Colocación_Piso_Cerámica_Criolla" localSheetId="0">[19]Insumos!$B$108:$D$108</definedName>
    <definedName name="M_O_Colocación_Piso_Cerámica_Criolla">[20]Insumos!$B$108:$D$108</definedName>
    <definedName name="M_O_Colocación_Piso_de_Granito_40_X_40" localSheetId="0">[19]Insumos!$B$111:$D$111</definedName>
    <definedName name="M_O_Colocación_Piso_de_Granito_40_X_40">[20]Insumos!$B$111:$D$111</definedName>
    <definedName name="M_O_Colocación_Zócalos_de_Cerámica" localSheetId="0">[19]Insumos!$B$113:$D$113</definedName>
    <definedName name="M_O_Colocación_Zócalos_de_Cerámica">[20]Insumos!$B$113:$D$113</definedName>
    <definedName name="M_O_Confección_de_Andamios" localSheetId="0">[19]Insumos!$B$115:$D$115</definedName>
    <definedName name="M_O_Confección_de_Andamios">[20]Insumos!$B$115:$D$115</definedName>
    <definedName name="M_O_Construcción_Acera_Frotada_y_Violinada" localSheetId="0">[19]Insumos!$B$116:$D$116</definedName>
    <definedName name="M_O_Construcción_Acera_Frotada_y_Violinada">[20]Insumos!$B$116:$D$116</definedName>
    <definedName name="M_O_Corte_y_Amarre_de_Varilla" localSheetId="0">[19]Insumos!$B$119:$D$119</definedName>
    <definedName name="M_O_Corte_y_Amarre_de_Varilla">[20]Insumos!$B$119:$D$119</definedName>
    <definedName name="M_O_Elaboración__Vaciado_y_Frotado_Losa_de_Piso" localSheetId="0">[4]Insumos!#REF!</definedName>
    <definedName name="M_O_Elaboración__Vaciado_y_Frotado_Losa_de_Piso">[4]Insumos!#REF!</definedName>
    <definedName name="M_O_Elaboración_Cámara_Inspección" localSheetId="0">[19]Insumos!$B$120:$D$120</definedName>
    <definedName name="M_O_Elaboración_Cámara_Inspección">[20]Insumos!$B$120:$D$120</definedName>
    <definedName name="M_O_Elaboración_Trampa_de_Grasa" localSheetId="0">[19]Insumos!$B$121:$D$121</definedName>
    <definedName name="M_O_Elaboración_Trampa_de_Grasa">[20]Insumos!$B$121:$D$121</definedName>
    <definedName name="M_O_Encofrado_y_Desenc._Muros_Cara" localSheetId="0">[4]Insumos!#REF!</definedName>
    <definedName name="M_O_Encofrado_y_Desenc._Muros_Cara">[4]Insumos!#REF!</definedName>
    <definedName name="M_O_Envarillado_de_Escalera" localSheetId="0">[19]Insumos!$B$81:$D$81</definedName>
    <definedName name="M_O_Envarillado_de_Escalera">[20]Insumos!$B$81:$D$81</definedName>
    <definedName name="M_O_Fino_de_Techo_Inclinado" localSheetId="0">[19]Insumos!$B$83:$D$83</definedName>
    <definedName name="M_O_Fino_de_Techo_Inclinado">[20]Insumos!$B$83:$D$83</definedName>
    <definedName name="M_O_Fino_de_Techo_Plano" localSheetId="0">[19]Insumos!$B$84:$D$84</definedName>
    <definedName name="M_O_Fino_de_Techo_Plano">[20]Insumos!$B$84:$D$84</definedName>
    <definedName name="M_O_Fraguache" localSheetId="0">[4]Insumos!#REF!</definedName>
    <definedName name="M_O_Fraguache">[4]Insumos!#REF!</definedName>
    <definedName name="M_O_Goteros_Colgantes" localSheetId="0">[19]Insumos!$B$85:$D$85</definedName>
    <definedName name="M_O_Goteros_Colgantes">[20]Insumos!$B$85:$D$85</definedName>
    <definedName name="M_O_Llenado_de_huecos" localSheetId="0">[19]Insumos!$B$86:$D$86</definedName>
    <definedName name="M_O_Llenado_de_huecos">[20]Insumos!$B$86:$D$86</definedName>
    <definedName name="M_O_Maestro" localSheetId="0">[19]Insumos!$B$87:$D$87</definedName>
    <definedName name="M_O_Maestro">[20]Insumos!$B$87:$D$87</definedName>
    <definedName name="M_O_Malla_Eléctro_Soldada" localSheetId="0">[4]Insumos!#REF!</definedName>
    <definedName name="M_O_Malla_Eléctro_Soldada">[4]Insumos!#REF!</definedName>
    <definedName name="M_O_Obrero_Ligado" localSheetId="0">[19]Insumos!$B$88:$D$88</definedName>
    <definedName name="M_O_Obrero_Ligado">[20]Insumos!$B$88:$D$88</definedName>
    <definedName name="M_O_Pañete_Maestreado_Exterior" localSheetId="0">[19]Insumos!$B$91:$D$91</definedName>
    <definedName name="M_O_Pañete_Maestreado_Exterior">[20]Insumos!$B$91:$D$91</definedName>
    <definedName name="M_O_Pañete_Maestreado_Interior" localSheetId="0">[19]Insumos!$B$92:$D$92</definedName>
    <definedName name="M_O_Pañete_Maestreado_Interior">[20]Insumos!$B$92:$D$92</definedName>
    <definedName name="M_O_Preparación_del_Terreno" localSheetId="0">[19]Insumos!$B$94:$D$94</definedName>
    <definedName name="M_O_Preparación_del_Terreno">[20]Insumos!$B$94:$D$94</definedName>
    <definedName name="M_O_Quintal_Trabajado" localSheetId="0">[19]Insumos!$B$77:$D$77</definedName>
    <definedName name="M_O_Quintal_Trabajado">[20]Insumos!$B$77:$D$77</definedName>
    <definedName name="M_O_Regado__Compactación__Mojado__Trasl.Mat.__A_M" localSheetId="0">[19]Insumos!$B$132:$D$132</definedName>
    <definedName name="M_O_Regado__Compactación__Mojado__Trasl.Mat.__A_M">[20]Insumos!$B$132:$D$132</definedName>
    <definedName name="M_O_Regado_Mojado_y_Apisonado____Material_Granular_y_Arena" localSheetId="0">[4]Insumos!#REF!</definedName>
    <definedName name="M_O_Regado_Mojado_y_Apisonado____Material_Granular_y_Arena">[4]Insumos!#REF!</definedName>
    <definedName name="M_O_Repello" localSheetId="0">[4]Insumos!#REF!</definedName>
    <definedName name="M_O_Repello">[4]Insumos!#REF!</definedName>
    <definedName name="M_O_Subida_de_Acero_para_Losa" localSheetId="0">[19]Insumos!$B$82:$D$82</definedName>
    <definedName name="M_O_Subida_de_Acero_para_Losa">[20]Insumos!$B$82:$D$82</definedName>
    <definedName name="M_O_Subida_de_Materiales" localSheetId="0">[19]Insumos!$B$95:$D$95</definedName>
    <definedName name="M_O_Subida_de_Materiales">[20]Insumos!$B$95:$D$95</definedName>
    <definedName name="M_O_Técnico_Calificado" localSheetId="0">[19]Insumos!$B$149:$D$149</definedName>
    <definedName name="M_O_Técnico_Calificado">[20]Insumos!$B$149:$D$149</definedName>
    <definedName name="M_O_Zabaletas" localSheetId="0">[19]Insumos!$B$98:$D$98</definedName>
    <definedName name="M_O_Zabaletas">[20]Insumos!$B$98:$D$98</definedName>
    <definedName name="m2ceramica" localSheetId="0">#REF!</definedName>
    <definedName name="m2ceramica">#REF!</definedName>
    <definedName name="m3arena" localSheetId="0">#REF!</definedName>
    <definedName name="m3arena">#REF!</definedName>
    <definedName name="m3arepanete">#REF!</definedName>
    <definedName name="m3grava">#REF!</definedName>
    <definedName name="MA">'[32]M.O.'!$C$10</definedName>
    <definedName name="MA_10" localSheetId="0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 localSheetId="0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 localSheetId="0">#REF!</definedName>
    <definedName name="Madera_P2">[21]INSU!$D$132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#N/A</definedName>
    <definedName name="maderabrutapino">#REF!</definedName>
    <definedName name="maderabrutapino_8" localSheetId="0">#REF!</definedName>
    <definedName name="maderabrutapino_8">#REF!</definedName>
    <definedName name="MADERAC" localSheetId="0">#REF!</definedName>
    <definedName name="MADERAC">#REF!</definedName>
    <definedName name="MADMU">[60]Jornal!$D$134</definedName>
    <definedName name="Maestro" localSheetId="0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[23]INS!#REF!</definedName>
    <definedName name="MAESTROCARP">[23]INS!#REF!</definedName>
    <definedName name="MAESTROCARP_6" localSheetId="0">#REF!</definedName>
    <definedName name="MAESTROCARP_6">#REF!</definedName>
    <definedName name="MAESTROCARP_8">#REF!</definedName>
    <definedName name="MALLA_ABRAZ_1_12" localSheetId="0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.puerta" localSheetId="0">#REF!</definedName>
    <definedName name="mante.puerta">#REF!</definedName>
    <definedName name="mantenimientodemoldes" localSheetId="0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[66]MANT.TRANSITO!$H$27</definedName>
    <definedName name="maquito" localSheetId="0">'[18]Listado Equipos a utilizar'!#REF!</definedName>
    <definedName name="maquito">'[18]Listado Equipos a utilizar'!#REF!</definedName>
    <definedName name="MARCO_PUERTA_PINO" localSheetId="0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COCA">#REF!</definedName>
    <definedName name="MARCOPI">#REF!</definedName>
    <definedName name="Marcos_de_Pino_Americano">[4]Insumos!#REF!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[4]Insumos!#REF!</definedName>
    <definedName name="Material_Base">[4]Insumos!#REF!</definedName>
    <definedName name="Material_Granular____Cascajo_T_Yubazo" localSheetId="0">[4]Insumos!#REF!</definedName>
    <definedName name="Material_Granular____Cascajo_T_Yubazo">[4]Insumos!#REF!</definedName>
    <definedName name="MATERIAL_RELLENO" localSheetId="0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ATERIALES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BR">#REF!</definedName>
    <definedName name="MEDESFB23">[33]Mat!$D$62</definedName>
    <definedName name="MEXCLADORA_LAVAMANOS" localSheetId="0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ALAREPMOR">#REF!</definedName>
    <definedName name="MEZCBAN">#REF!</definedName>
    <definedName name="MEZCBIDET">#REF!</definedName>
    <definedName name="MEZCFREG">#REF!</definedName>
    <definedName name="MEZCLA_1a3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25">#REF!</definedName>
    <definedName name="MEZCLA13">#REF!</definedName>
    <definedName name="MEZCLA14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#N/A</definedName>
    <definedName name="mezclajuntabloque">#REF!</definedName>
    <definedName name="mezclajuntabloque_6" localSheetId="0">#REF!</definedName>
    <definedName name="mezclajuntabloque_6">#REF!</definedName>
    <definedName name="mezclajuntabloque_8">#REF!</definedName>
    <definedName name="MEZCLANATILLA" localSheetId="0">#REF!</definedName>
    <definedName name="MEZCLANATILLA">#REF!</definedName>
    <definedName name="MEZCLAV">#REF!</definedName>
    <definedName name="MEZEMP">#REF!</definedName>
    <definedName name="mgf">#REF!</definedName>
    <definedName name="MKLLL">#REF!</definedName>
    <definedName name="mlzocalo">#REF!</definedName>
    <definedName name="mo.cer.pared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 localSheetId="0">#REF!</definedName>
    <definedName name="MO_ColAcero_QQ">[21]MO!$B$612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">[60]Jornal!$D$178</definedName>
    <definedName name="MOACERA" localSheetId="0">#REF!</definedName>
    <definedName name="MOACERA">#REF!</definedName>
    <definedName name="moacero" localSheetId="0">#N/A</definedName>
    <definedName name="moacero">#REF!</definedName>
    <definedName name="moacero_8" localSheetId="0">#REF!</definedName>
    <definedName name="moacero_8">#REF!</definedName>
    <definedName name="moaceroaltaresitencia" localSheetId="0">#REF!</definedName>
    <definedName name="moaceroaltaresitencia">#REF!</definedName>
    <definedName name="moaceromalla" localSheetId="0">#N/A</definedName>
    <definedName name="moaceromalla">#REF!</definedName>
    <definedName name="moaceromalla_8" localSheetId="0">#REF!</definedName>
    <definedName name="moaceromalla_8">#REF!</definedName>
    <definedName name="moacerorampa" localSheetId="0">#N/A</definedName>
    <definedName name="moacerorampa">#REF!</definedName>
    <definedName name="moacerorampa_8" localSheetId="0">#REF!</definedName>
    <definedName name="moacerorampa_8">#REF!</definedName>
    <definedName name="MOBADEN" localSheetId="0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 localSheetId="0">[67]MOJornal!$A$7</definedName>
    <definedName name="MOJO">[67]MOJornal!$A$7</definedName>
    <definedName name="MOLDE_ESTAMPADO" localSheetId="0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[23]INS!#REF!</definedName>
    <definedName name="MOPISOCERAMICA_6" localSheetId="0">#REF!</definedName>
    <definedName name="MOPISOCERAMICA_6">#REF!</definedName>
    <definedName name="MOPISOCERAMICA_8">#REF!</definedName>
    <definedName name="MOPISOCERCRI11520" localSheetId="0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'[37]Ana. Horm mexc mort'!$D$85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 localSheetId="0">#REF!</definedName>
    <definedName name="mosbotichinorojo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TRAMPA">#REF!</definedName>
    <definedName name="MOV_7">'[68]mov. de tierra'!#REF!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>#REF!</definedName>
    <definedName name="MTG" localSheetId="0">'[69]m.t C'!$I$18</definedName>
    <definedName name="MTG">'[69]m.t C'!$I$18</definedName>
    <definedName name="MULTI" localSheetId="0">[5]A!#REF!</definedName>
    <definedName name="MULTI">[5]A!#REF!</definedName>
    <definedName name="MURO30" localSheetId="0">#REF!</definedName>
    <definedName name="MURO30">#REF!</definedName>
    <definedName name="MURO30_6">#REF!</definedName>
    <definedName name="MUROBOVEDA12A10X2AD">#REF!</definedName>
    <definedName name="MUROBOVEDA12A10X2AD_6">#REF!</definedName>
    <definedName name="Muros">#REF!</definedName>
    <definedName name="MV" localSheetId="0">[52]Presup.!#REF!</definedName>
    <definedName name="MV">[52]Presup.!#REF!</definedName>
    <definedName name="MZNATILLA" localSheetId="0">#REF!</definedName>
    <definedName name="MZNATILLA">#REF!</definedName>
    <definedName name="n">#REF!</definedName>
    <definedName name="NADA" localSheetId="0">#N/A</definedName>
    <definedName name="NADA">[70]Insumos!#REF!</definedName>
    <definedName name="NADA_6" localSheetId="0">#REF!</definedName>
    <definedName name="NADA_6">#REF!</definedName>
    <definedName name="NADA_8">#REF!</definedName>
    <definedName name="NATILLA" localSheetId="0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NGUNA" localSheetId="0">#N/A</definedName>
    <definedName name="NINGUNA">[70]Insumos!#REF!</definedName>
    <definedName name="NINGUNA_6" localSheetId="0">#REF!</definedName>
    <definedName name="NINGUNA_6">#REF!</definedName>
    <definedName name="NINGUNA_8">#REF!</definedName>
    <definedName name="NIPLE_ACERO_12x3" localSheetId="0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PLE12X4HG">#REF!</definedName>
    <definedName name="NIPLE34X4HG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o_al_Printer" localSheetId="0">#REF!</definedName>
    <definedName name="No_al_Printer">#REF!</definedName>
    <definedName name="NUEVA">#REF!</definedName>
    <definedName name="num.meses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[29]MO!$C$11</definedName>
    <definedName name="Obrero_Hr">[71]MO!$D$11</definedName>
    <definedName name="ofi" localSheetId="0">#REF!</definedName>
    <definedName name="ofi">#REF!</definedName>
    <definedName name="ofii" localSheetId="0">#REF!</definedName>
    <definedName name="ofii">#REF!</definedName>
    <definedName name="ofiii">#REF!</definedName>
    <definedName name="ofiiii">#REF!</definedName>
    <definedName name="OISOE">#REF!</definedName>
    <definedName name="omencofrado">'[26]O.M. y Salarios'!#REF!</definedName>
    <definedName name="OP">[5]A!#REF!</definedName>
    <definedName name="opala">[64]Salarios!$D$16</definedName>
    <definedName name="OPERADOR_GREADER" localSheetId="0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grader">[22]OBRAMANO!$F$74</definedName>
    <definedName name="operadorpala">[22]OBRAMANO!$F$72</definedName>
    <definedName name="operadorretro">[22]OBRAMANO!$F$77</definedName>
    <definedName name="operadorrodillo">[22]OBRAMANO!$F$75</definedName>
    <definedName name="operadortractor">[22]OBRAMANO!$F$76</definedName>
    <definedName name="Operario_1ra" localSheetId="0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[49]SALARIOS!$C$10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[64]Salarios!$D$14</definedName>
    <definedName name="OXIDOROJO" localSheetId="0">#REF!</definedName>
    <definedName name="OXIDOROJO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[1]PRESUPUESTO!#REF!</definedName>
    <definedName name="p">[72]peso!#REF!</definedName>
    <definedName name="P.U." localSheetId="0">#REF!</definedName>
    <definedName name="P.U.">#REF!</definedName>
    <definedName name="P.U.Amercoat_385ASA">[73]Insumos!$E$15</definedName>
    <definedName name="P.U.Amercoat_385ASA_2">#N/A</definedName>
    <definedName name="P.U.Amercoat_385ASA_3">#N/A</definedName>
    <definedName name="P.U.Dimecote9">[73]Insumos!$E$13</definedName>
    <definedName name="P.U.Dimecote9_2">#N/A</definedName>
    <definedName name="P.U.Dimecote9_3">#N/A</definedName>
    <definedName name="P.U.Thinner1000">[73]Insumos!$E$12</definedName>
    <definedName name="P.U.Thinner1000_2">#N/A</definedName>
    <definedName name="P.U.Thinner1000_3">#N/A</definedName>
    <definedName name="P.U.Urethane_Acrilico">[73]Insumos!$E$17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la_Tramotina">[4]Insumos!#REF!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>#REF!</definedName>
    <definedName name="PAMAEXT">[33]UASD!$F$3329</definedName>
    <definedName name="PAMAINT">[33]UASD!$F$3320</definedName>
    <definedName name="PANEL_DIST_24C" localSheetId="0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 localSheetId="0">'[57]V.Tierras A'!$D$7</definedName>
    <definedName name="PDa">'[57]V.Tierras A'!$D$7</definedName>
    <definedName name="PDUCHA" localSheetId="0">#REF!</definedName>
    <definedName name="PDUCHA">#REF!</definedName>
    <definedName name="Peon">#REF!</definedName>
    <definedName name="Peon_1" localSheetId="0">#REF!</definedName>
    <definedName name="Peon_1">[21]MO!$B$11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[38]MO!$B$11</definedName>
    <definedName name="PEONCARP" localSheetId="0">[23]INS!#REF!</definedName>
    <definedName name="PEONCARP">[23]INS!#REF!</definedName>
    <definedName name="PEONCARP_6" localSheetId="0">#REF!</definedName>
    <definedName name="PEONCARP_6">#REF!</definedName>
    <definedName name="PEONCARP_8">#REF!</definedName>
    <definedName name="Peones" localSheetId="0">#REF!</definedName>
    <definedName name="Peones">#REF!</definedName>
    <definedName name="Peones_2">#N/A</definedName>
    <definedName name="Peones_3">#N/A</definedName>
    <definedName name="PERFIL_CUADRADO_34">[38]INSU!$B$91</definedName>
    <definedName name="periche" localSheetId="0">#REF!</definedName>
    <definedName name="periche">#REF!</definedName>
    <definedName name="Pernos" localSheetId="0">#N/A</definedName>
    <definedName name="Pernos">#REF!</definedName>
    <definedName name="Pernos_2">"$#REF!.$B$68"</definedName>
    <definedName name="Pernos_3">"$#REF!.$B$68"</definedName>
    <definedName name="Pernos_6" localSheetId="0">#REF!</definedName>
    <definedName name="Pernos_6">#REF!</definedName>
    <definedName name="Pernos_8">#REF!</definedName>
    <definedName name="PESCOBAPLASTICA" localSheetId="0">#REF!</definedName>
    <definedName name="PESCOBAPLASTICA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[33]UASD!$F$3554</definedName>
    <definedName name="PICER">[33]UASD!$F$3459</definedName>
    <definedName name="PICO" localSheetId="0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de_Río">[4]Insumos!#REF!</definedName>
    <definedName name="PIEDRA_GAVIONE_M3">'[31]MATERIALES LISTADO'!$D$12</definedName>
    <definedName name="PIEDRA_GAVIONES" localSheetId="0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edra_para_Encache" localSheetId="0">[4]Insumos!#REF!</definedName>
    <definedName name="Piedra_para_Encache">[4]Insumos!#REF!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acrext2">'[33]anal term'!$G$1219</definedName>
    <definedName name="PINO">[49]INS!$D$770</definedName>
    <definedName name="Pino_Bruto_Americano" localSheetId="0">[19]Insumos!$B$75:$D$75</definedName>
    <definedName name="Pino_Bruto_Americano">[20]Insumos!$B$75:$D$75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AME">[60]Mat!$D$46</definedName>
    <definedName name="pinobruto">[22]MATERIALES!$G$33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">#REF!</definedName>
    <definedName name="Pintura_Epóxica_Popular_2">#N/A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O_GRANITO_FONDO_BCO">[38]INSU!$B$103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[24]A!#REF!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 localSheetId="0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[38]INSU!$B$90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[23]INS!$D$563</definedName>
    <definedName name="PLIGADORA2_6" localSheetId="0">#REF!</definedName>
    <definedName name="PLIGADORA2_6">#REF!</definedName>
    <definedName name="plmadera1x4" localSheetId="0">#REF!</definedName>
    <definedName name="plmadera1x4">#REF!</definedName>
    <definedName name="plmadera2x4">#REF!</definedName>
    <definedName name="plmadera4x4">#REF!</definedName>
    <definedName name="PLOMERO">[23]INS!#REF!</definedName>
    <definedName name="PLOMERO_6" localSheetId="0">#REF!</definedName>
    <definedName name="PLOMERO_6">#REF!</definedName>
    <definedName name="PLOMERO_8">#REF!</definedName>
    <definedName name="PLOMERO_SOLDADOR" localSheetId="0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[23]INS!#REF!</definedName>
    <definedName name="PLOMEROAYUDANTE">[23]INS!#REF!</definedName>
    <definedName name="PLOMEROAYUDANTE_6" localSheetId="0">#REF!</definedName>
    <definedName name="PLOMEROAYUDANTE_6">#REF!</definedName>
    <definedName name="PLOMEROAYUDANTE_8">#REF!</definedName>
    <definedName name="PLOMEROOFICIAL">[23]INS!#REF!</definedName>
    <definedName name="PLOMEROOFICIAL_6" localSheetId="0">#REF!</definedName>
    <definedName name="PLOMEROOFICIAL_6">#REF!</definedName>
    <definedName name="PLOMEROOFICIAL_8">#REF!</definedName>
    <definedName name="PLOSABARROEXAGDE" localSheetId="0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[60]Mat!$D$49</definedName>
    <definedName name="PLYWOOD" localSheetId="0">#REF!</definedName>
    <definedName name="PLYWOOD">#REF!</definedName>
    <definedName name="PLYWOOD_34_2CARAS" localSheetId="0">#REF!</definedName>
    <definedName name="PLYWOOD_34_2CARAS">[21]INSU!$D$133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">[5]A!#REF!</definedName>
    <definedName name="pmadera2162" localSheetId="0">[1]PRESUPUESTO!#REF!</definedName>
    <definedName name="pmadera2162">[43]precios!#REF!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">[74]PRESUPUESTO!$O$9:$O$236</definedName>
    <definedName name="porcentaje" localSheetId="0">[75]Presupuesto!#REF!</definedName>
    <definedName name="porcentaje">[75]Presupuesto!#REF!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OZO10">#REF!</definedName>
    <definedName name="POZO8">#REF!</definedName>
    <definedName name="PP" localSheetId="0">[5]A!#REF!</definedName>
    <definedName name="PP">[5]A!#REF!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 localSheetId="0">'[76]med.mov.de tierras'!$D$6</definedName>
    <definedName name="PPD">'[76]med.mov.de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>#REF!</definedName>
    <definedName name="preciiii">#REF!</definedName>
    <definedName name="precios">[77]Precios!$A$4:$F$1576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modificado">#REF!</definedName>
    <definedName name="PREPARARPISO">#REF!</definedName>
    <definedName name="PRESUPUESTO">#N/A</definedName>
    <definedName name="PRESUPUESTO_6">NA()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 localSheetId="0">[78]peso!#REF!</definedName>
    <definedName name="prticos">[78]peso!#REF!</definedName>
    <definedName name="prticos_2">#N/A</definedName>
    <definedName name="prticos_3">#N/A</definedName>
    <definedName name="Prueba_en_Compactación_con_equipo" localSheetId="0">[4]Insumos!#REF!</definedName>
    <definedName name="Prueba_en_Compactación_con_equipo">[4]Insumos!#REF!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[33]Mat!$D$160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ÑO">[33]Mat!$D$163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'[4]Análisis de Precios'!#REF!</definedName>
    <definedName name="PUCERAMICA15X15PARED">'[4]Análisis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'[4]Análisis de Precios'!#REF!</definedName>
    <definedName name="PUCISTERNA">'[4]Análisis de Precios'!#REF!</definedName>
    <definedName name="PUCOLUMNAS_C1" localSheetId="0">'[19]Análisis de Precios'!$F$210</definedName>
    <definedName name="PUCOLUMNAS_C1">'[20]Análisis de Precios'!$F$210</definedName>
    <definedName name="PUCOLUMNAS_C10" localSheetId="0">'[4]Análisis de Precios'!#REF!</definedName>
    <definedName name="PUCOLUMNAS_C10">'[4]Análisis de Precios'!#REF!</definedName>
    <definedName name="PUCOLUMNAS_C11" localSheetId="0">'[4]Análisis de Precios'!#REF!</definedName>
    <definedName name="PUCOLUMNAS_C11">'[4]Análisis de Precios'!#REF!</definedName>
    <definedName name="PUCOLUMNAS_C12" localSheetId="0">'[4]Análisis de Precios'!#REF!</definedName>
    <definedName name="PUCOLUMNAS_C12">'[4]Análisis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'[4]Análisis de Precios'!#REF!</definedName>
    <definedName name="PUCOLUMNAS_C9">'[4]Análisis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'[4]Análisis de Precios'!#REF!</definedName>
    <definedName name="PUCONTEN">'[4]Análisis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[4]Insumos!#REF!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 localSheetId="0">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ino_Americano_Tratado" localSheetId="0">[4]Insumos!#REF!</definedName>
    <definedName name="Puerta_Pino_Americano_Tratado">[4]Insumos!#REF!</definedName>
    <definedName name="PUERTA_PLYWOOD" localSheetId="0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ERTASMETALICASENTRADADEAULA">'[79]ANALISIS DE COSTO'!$F$1553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ido_y_Brillado____De_Luxe" localSheetId="0">[19]Insumos!$B$241:$D$241</definedName>
    <definedName name="Pulido_y_Brillado____De_Luxe">[20]Insumos!$B$241:$D$241</definedName>
    <definedName name="Pulido_y_Brillado_de_Piso" localSheetId="0">[4]Insumos!#REF!</definedName>
    <definedName name="Pulido_y_Brillado_de_Piso">[4]Insumos!#REF!</definedName>
    <definedName name="PULIDO_Y_BRILLADO_ESCALON" localSheetId="0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'[4]Análisis de Precios'!#REF!</definedName>
    <definedName name="PUPAÑETETECHO">'[4]Análisis de Precios'!#REF!</definedName>
    <definedName name="PUPINTURAACRILICAEXTERIOR" localSheetId="0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'[4]Análisis de Precios'!#REF!</definedName>
    <definedName name="PUPISOCERAMICACRIOLLA20X20">'[4]Análisis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'[4]Análisis de Precios'!#REF!</definedName>
    <definedName name="PUSEPTICO">'[4]Análisis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'[4]Análisis de Precios'!#REF!</definedName>
    <definedName name="PUVIGA">'[4]Análisis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'[4]Análisis de Precios'!#REF!</definedName>
    <definedName name="PUZAPATACOMBINADA_C1_C12">'[4]Análisis de Precios'!#REF!</definedName>
    <definedName name="PUZAPATACOMBINADA_C1_C4" localSheetId="0">'[4]Análisis de Precios'!#REF!</definedName>
    <definedName name="PUZAPATACOMBINADA_C1_C4">'[4]Análisis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 localSheetId="0">'[19]Análisis de Precios'!$F$201</definedName>
    <definedName name="PUZAPATAMURORAMPA">'[20]Análisis de Precios'!$F$201</definedName>
    <definedName name="PUZOCALOCERAMICACRIOLLADE20" localSheetId="0">'[4]Análisis de Precios'!#REF!</definedName>
    <definedName name="PUZOCALOCERAMICACRIOLLADE20">'[4]Análisis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[23]INS!$D$568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 localSheetId="0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[80]INS!#REF!</definedName>
    <definedName name="QQQ">'[15]M.O.'!#REF!</definedName>
    <definedName name="QQQQ" localSheetId="0">#REF!</definedName>
    <definedName name="QQQQ">#REF!</definedName>
    <definedName name="QQQQQ">#REF!</definedName>
    <definedName name="qqvarilla" localSheetId="0">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qw">[74]PRESUPUESTO!$M$10:$AH$731</definedName>
    <definedName name="qwe" localSheetId="0">[1]PRESUPUESTO!$D$133</definedName>
    <definedName name="qwe">[81]INSU!$D$133</definedName>
    <definedName name="qwe_6" localSheetId="0">#REF!</definedName>
    <definedName name="qwe_6">#REF!</definedName>
    <definedName name="R_" localSheetId="0">#REF!</definedName>
    <definedName name="R_">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ASTRILLO" localSheetId="0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" localSheetId="0">[24]A!#REF!</definedName>
    <definedName name="RE">[24]A!#REF!</definedName>
    <definedName name="REAL" localSheetId="0">#REF!</definedName>
    <definedName name="REAL">#REF!</definedName>
    <definedName name="recubrimiento" localSheetId="0">'[36]Calculo de armaduras.'!$Y$8:$Y$11</definedName>
    <definedName name="recubrimiento">'[36]Calculo de armaduras.'!$Y$8:$Y$11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 localSheetId="0">[82]COF!$G$733</definedName>
    <definedName name="REFERENCIA">[83]COF!$G$733</definedName>
    <definedName name="REFERENCIA_10" localSheetId="0">#REF!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.compac.rell">'[37]Costos Mano de Obra'!$O$13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'[37]Costos Mano de Obra'!$O$41</definedName>
    <definedName name="Regado_y_Compactación_Tosca___A_M" localSheetId="0">[4]Insumos!#REF!</definedName>
    <definedName name="Regado_y_Compactación_Tosca___A_M">[4]Insumos!#REF!</definedName>
    <definedName name="regi" localSheetId="0">'[84]Pasarela de L=60.00'!#REF!</definedName>
    <definedName name="regi">'[84]Pasarela de L=60.00'!#REF!</definedName>
    <definedName name="REGISTRO" localSheetId="0">#REF!</definedName>
    <definedName name="REGISTRO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gla_para_Pañete____Preparada" localSheetId="0">[19]Insumos!$B$76:$D$76</definedName>
    <definedName name="Regla_para_Pañete____Preparada">[20]Insumos!$B$76:$D$76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>#REF!</definedName>
    <definedName name="reiiii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PISO">#REF!</definedName>
    <definedName name="REJILLAPISOALUM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ll.caliche">'[37]Insumos materiales'!$J$32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 localSheetId="0">#REF!</definedName>
    <definedName name="REMOCIONCVMANO">#REF!</definedName>
    <definedName name="REMREINSTTRANSFCONTRA" localSheetId="0">#REF!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ANE" localSheetId="0">#REF!</definedName>
    <definedName name="RESANE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[33]UASD!$F$3537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ILLO_CAT_815" localSheetId="0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rr">#REF!</definedName>
    <definedName name="rt" localSheetId="0">[85]Insumos!$I$3</definedName>
    <definedName name="rt">[85]Insumos!$I$3</definedName>
    <definedName name="RUSTICO" localSheetId="0">#REF!</definedName>
    <definedName name="RUSTICO">#REF!</definedName>
    <definedName name="RV" localSheetId="0">[52]Presup.!#REF!</definedName>
    <definedName name="RV">[52]Presup.!#REF!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>#REF!</definedName>
    <definedName name="rvestiiii">#REF!</definedName>
    <definedName name="S">[5]A!#REF!</definedName>
    <definedName name="SALARIO" localSheetId="0">#N/A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TEL" localSheetId="0">#REF!</definedName>
    <definedName name="SALTEL">#REF!</definedName>
    <definedName name="SDFSDD" localSheetId="0">#REF!</definedName>
    <definedName name="SDFSDD">#REF!</definedName>
    <definedName name="SDSDFSDFSDF" localSheetId="0">#N/A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guetas____Ultra" localSheetId="0">[4]Insumos!#REF!</definedName>
    <definedName name="Seguetas____Ultra">[4]Insumos!#REF!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[46]MO!$B$16</definedName>
    <definedName name="Servicio.Vaciado.con.bomba">'[37]Insumos materiales'!$J$45</definedName>
    <definedName name="SIERRA_ELECTRICA" localSheetId="0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ILICOOL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olvente">#REF!</definedName>
    <definedName name="spm">#REF!</definedName>
    <definedName name="SS">'[32]M.O.'!$C$12</definedName>
    <definedName name="SUB" localSheetId="0">#REF!</definedName>
    <definedName name="SUB">#REF!</definedName>
    <definedName name="SUB_2">#N/A</definedName>
    <definedName name="SUB_3">#N/A</definedName>
    <definedName name="SUB_TOTAL" localSheetId="0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'[37]Costos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inistro_y_Regado_de_Tierra_Negra" localSheetId="0">[4]Insumos!#REF!</definedName>
    <definedName name="Suministro_y_Regado_de_Tierra_Negra">[4]Insumos!#REF!</definedName>
    <definedName name="SUMINISTROS" localSheetId="0">#REF!</definedName>
    <definedName name="SUMINISTROS">#REF!</definedName>
    <definedName name="t">#REF!</definedName>
    <definedName name="TABIQUESBAÑOSM2CONTRA">#REF!</definedName>
    <definedName name="TABLESTACADO" localSheetId="0">'[86]Ana.precios un'!#REF!</definedName>
    <definedName name="TABLESTACADO">'[86]Ana.precios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_55Gls" localSheetId="0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NQUEAGUA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ACISALUM2727">#REF!</definedName>
    <definedName name="TAPAINODNAT">#REF!</definedName>
    <definedName name="TAPE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APONREG2">#REF!</definedName>
    <definedName name="TAPONREG3">#REF!</definedName>
    <definedName name="TAPONREG4">#REF!</definedName>
    <definedName name="TARUGO">#REF!</definedName>
    <definedName name="TASA" localSheetId="0">[87]Insumos!$H$2</definedName>
    <definedName name="TASA">[87]Insumos!$H$2</definedName>
    <definedName name="TC" localSheetId="0">#N/A</definedName>
    <definedName name="TC">#REF!</definedName>
    <definedName name="TECHOASBTIJPIN" localSheetId="0">#REF!</definedName>
    <definedName name="TECHOASBTIJPIN">#REF!</definedName>
    <definedName name="TECHOTEJASFFORROCAO" localSheetId="0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JAASFINST">#REF!</definedName>
    <definedName name="TELJAGS">#REF!</definedName>
    <definedName name="tetuii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tie">#REF!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'FORMULARIO F033 DEP. LOS PATOS'!$13:$13</definedName>
    <definedName name="_xlnm.Print_Titles">#N/A</definedName>
    <definedName name="tiza" localSheetId="0">#REF!</definedName>
    <definedName name="tiza">#REF!</definedName>
    <definedName name="TO" localSheetId="0">[5]A!#REF!</definedName>
    <definedName name="TO">[5]A!#REF!</definedName>
    <definedName name="Tolas" localSheetId="0">#N/A</definedName>
    <definedName name="Tolas">#REF!</definedName>
    <definedName name="Tolas_2">"$#REF!.$B$13"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ny" localSheetId="0">'[84]Pasarela de L=60.00'!#REF!</definedName>
    <definedName name="tony">'[84]Pasarela de L=60.00'!#REF!</definedName>
    <definedName name="Tope_de_Marmolite_C_Normal" localSheetId="0">[4]Insumos!#REF!</definedName>
    <definedName name="Tope_de_Marmolite_C_Normal">[4]Insumos!#REF!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pografo" localSheetId="0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3X38">#REF!</definedName>
    <definedName name="TORNILLO">#REF!</definedName>
    <definedName name="TORNILLOS" localSheetId="0">#N/A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RNILLOSFIJARARAN">#REF!</definedName>
    <definedName name="Tosca" localSheetId="0">[4]Insumos!#REF!</definedName>
    <definedName name="Tosca">[4]Insumos!#REF!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 localSheetId="0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CTORD">[45]EQUIPOS!$D$14</definedName>
    <definedName name="tractorm" localSheetId="0">'[18]Listado Equipos a utilizar'!#REF!</definedName>
    <definedName name="tractorm">'[18]Listado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'[26]Resumen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'[88]Ins 2'!$E$51</definedName>
    <definedName name="TRIPLESEAL" localSheetId="0">#REF!</definedName>
    <definedName name="TRIPLESEAL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ruct">[26]Materiales!#REF!</definedName>
    <definedName name="tub6x14" localSheetId="0">[10]analisis!$G$2304</definedName>
    <definedName name="tub6x14">[10]analisis!$G$2304</definedName>
    <definedName name="tub8x12" localSheetId="0">[10]analisis!$G$2313</definedName>
    <definedName name="tub8x12">[10]analisis!$G$2313</definedName>
    <definedName name="tub8x516" localSheetId="0">[10]analisis!$G$2322</definedName>
    <definedName name="tub8x516">[10]analisis!$G$2322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 localSheetId="0">[50]INSU!$D$242</definedName>
    <definedName name="TUBO_ACERO_16">#REF!</definedName>
    <definedName name="TUBO_ACERO_16_10" localSheetId="0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 localSheetId="0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 localSheetId="0">[50]INSU!$D$244</definedName>
    <definedName name="TUBO_ACERO_6">#REF!</definedName>
    <definedName name="TUBO_ACERO_6_10" localSheetId="0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 localSheetId="0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221">'[33]Pu-Sanit.'!$C$183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[89]MO!$B$11</definedName>
    <definedName name="ud" localSheetId="0">#REF!</definedName>
    <definedName name="ud">#REF!</definedName>
    <definedName name="UD." localSheetId="0">#REF!</definedName>
    <definedName name="UD.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'[37]Costos Mano de Obra'!$O$42</definedName>
    <definedName name="USOSMADERA" localSheetId="0">#REF!</definedName>
    <definedName name="USOSMADERA">#REF!</definedName>
    <definedName name="UY" localSheetId="0">[5]A!#REF!</definedName>
    <definedName name="UY">[5]A!#REF!</definedName>
    <definedName name="v" localSheetId="0">#REF!</definedName>
    <definedName name="v">#REF!</definedName>
    <definedName name="VACC">[12]Precio!$F$31</definedName>
    <definedName name="vaciado" localSheetId="0">#REF!</definedName>
    <definedName name="vaciado">#REF!</definedName>
    <definedName name="VACIADOAMANO" localSheetId="0">#REF!</definedName>
    <definedName name="VACIADOAMANO">#REF!</definedName>
    <definedName name="vaciadohormigonindustrial" localSheetId="0">#N/A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#N/A</definedName>
    <definedName name="vaciadozapata">#REF!</definedName>
    <definedName name="vaciadozapata_8" localSheetId="0">#REF!</definedName>
    <definedName name="vaciadozapata_8">#REF!</definedName>
    <definedName name="VACZ">[12]Precio!$F$30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[3]Analisis!#REF!</definedName>
    <definedName name="valor2">[3]Analisis!#REF!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COLGANTE1590_6">#REF!</definedName>
    <definedName name="veabat">[33]Volumenes!$F$2358</definedName>
    <definedName name="veabat3">[33]Volumenes!$F$2684</definedName>
    <definedName name="VEABATIB">[33]Mat!$D$157</definedName>
    <definedName name="vecorr2">[33]Volumenes!$F$2357</definedName>
    <definedName name="vecorr3">[33]Volumenes!$F$2683</definedName>
    <definedName name="VECORRED">[33]Mat!$D$156</definedName>
    <definedName name="Vent._Corred._Alum._Nat._Pint._Polvo_Vid._Transp." localSheetId="0">[4]Insumos!#REF!</definedName>
    <definedName name="Vent._Corred._Alum._Nat._Pint._Polvo_Vid._Transp.">[4]Insumos!#REF!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proy2">[33]Volumenes!$F$2356</definedName>
    <definedName name="veproyec3">[33]Volumenes!$F$2682</definedName>
    <definedName name="VEPROYETA">[33]Mat!$D$155</definedName>
    <definedName name="VERGRAGRI" localSheetId="0">#REF!</definedName>
    <definedName name="VERGRAGRI">#REF!</definedName>
    <definedName name="VERGRAGRIPVC" localSheetId="0">#REF!</definedName>
    <definedName name="VERGRAGRIPVC">#REF!</definedName>
    <definedName name="VERGRAGRISCONTRA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broquín_Color_40_x40">[4]Insumos!#REF!</definedName>
    <definedName name="Vibroquín_Gris_40_x40">[4]Insumos!#REF!</definedName>
    <definedName name="VIGASHP" localSheetId="0">#N/A</definedName>
    <definedName name="VIGASHP">#REF!</definedName>
    <definedName name="VIGASHP_2">"$#REF!.$B$109"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IOLINAR1CARA">#REF!</definedName>
    <definedName name="VLP">[12]Precio!$F$41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#REF!</definedName>
    <definedName name="VP">#REF!</definedName>
    <definedName name="VSALALUMBCOMAN" localSheetId="0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UELO10_6">#REF!</definedName>
    <definedName name="VVC">[12]Precio!$F$39</definedName>
    <definedName name="VXCSD" localSheetId="0">#REF!</definedName>
    <definedName name="VXCSD">#REF!</definedName>
    <definedName name="w" localSheetId="0">#REF!</definedName>
    <definedName name="w">#REF!</definedName>
    <definedName name="W10X12" localSheetId="0">[10]analisis!$G$1534</definedName>
    <definedName name="W10X12">[10]analisis!$G$1534</definedName>
    <definedName name="W14X22" localSheetId="0">[10]analisis!$G$1637</definedName>
    <definedName name="W14X22">[10]analisis!$G$1637</definedName>
    <definedName name="W16X26" localSheetId="0">[10]analisis!$G$1814</definedName>
    <definedName name="W16X26">[10]analisis!$G$1814</definedName>
    <definedName name="W18X40" localSheetId="0">[10]analisis!$G$1872</definedName>
    <definedName name="W18X40">[10]analisis!$G$1872</definedName>
    <definedName name="W27X84" localSheetId="0">[10]analisis!$G$1977</definedName>
    <definedName name="W27X84">[10]analisis!$G$1977</definedName>
    <definedName name="w6x9" localSheetId="0">[10]analisis!$G$1453</definedName>
    <definedName name="w6x9">[10]analisis!$G$1453</definedName>
    <definedName name="WARE" localSheetId="0" hidden="1">'[27]ANALISIS STO DGO'!#REF!</definedName>
    <definedName name="WARE" hidden="1">'[28]ANALISIS STO DGO'!#REF!</definedName>
    <definedName name="ware." localSheetId="0" hidden="1">'[27]ANALISIS STO DGO'!#REF!</definedName>
    <definedName name="ware." hidden="1">'[28]ANALISIS STO DGO'!#REF!</definedName>
    <definedName name="ware.1" localSheetId="0" hidden="1">'[27]ANALISIS STO DGO'!#REF!</definedName>
    <definedName name="ware.1" hidden="1">'[28]ANALISIS STO DGO'!#REF!</definedName>
    <definedName name="WAREHOUSE" localSheetId="0" hidden="1">'[27]ANALISIS STO DGO'!#REF!</definedName>
    <definedName name="WAREHOUSE" hidden="1">'[28]ANALISIS STO DGO'!#REF!</definedName>
    <definedName name="Wimaldy" localSheetId="0" hidden="1">'[27]ANALISIS STO DGO'!#REF!</definedName>
    <definedName name="Wimaldy" hidden="1">'[28]ANALISIS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[80]INS!$D$561</definedName>
    <definedName name="YEE_PVC_DREN_2" localSheetId="0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[24]A!#REF!</definedName>
    <definedName name="z" localSheetId="0">#REF!</definedName>
    <definedName name="z">#REF!</definedName>
    <definedName name="ZABALETA">'[33]anal term'!$F$1808</definedName>
    <definedName name="ZABALETAPISO" localSheetId="0">#REF!</definedName>
    <definedName name="ZABALETAPISO">#REF!</definedName>
    <definedName name="ZABALETATECHO" localSheetId="0">#REF!</definedName>
    <definedName name="ZABALETATECHO">#REF!</definedName>
    <definedName name="zap.muro6">#REF!</definedName>
    <definedName name="zapata">'[4]caseta de planta'!$C$1:$C$65536</definedName>
    <definedName name="zapatasdeescaleras" localSheetId="0">#REF!</definedName>
    <definedName name="zapatasdeescaleras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_001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  <definedName name="Zócalo_de_Cerámica_Criolla_de_33___1era" localSheetId="0">[19]Insumos!$B$42:$D$42</definedName>
    <definedName name="Zócalo_de_Cerámica_Criolla_de_33___1era">[20]Insumos!$B$42:$D$42</definedName>
    <definedName name="zocalobotichinorojo" localSheetId="0">#REF!</definedName>
    <definedName name="zocalobotichinorojo">#REF!</definedName>
    <definedName name="ZOCESCGRAPROYAL" localSheetId="0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[33]UASD!$F$3522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7" l="1"/>
  <c r="C63" i="27"/>
  <c r="C66" i="27"/>
  <c r="C51" i="27"/>
  <c r="C52" i="27"/>
  <c r="C44" i="27"/>
  <c r="C43" i="27"/>
  <c r="C37" i="27"/>
  <c r="C36" i="27"/>
  <c r="C30" i="27"/>
  <c r="C29" i="27"/>
  <c r="C35" i="27"/>
  <c r="C21" i="27"/>
  <c r="C22" i="27"/>
  <c r="A54" i="27"/>
  <c r="A55" i="27"/>
  <c r="A56" i="27"/>
  <c r="A57" i="27"/>
  <c r="A58" i="27"/>
  <c r="A81" i="27"/>
  <c r="A78" i="27"/>
  <c r="A74" i="27"/>
  <c r="A75" i="27"/>
  <c r="C46" i="27"/>
  <c r="C45" i="27"/>
  <c r="C31" i="27"/>
  <c r="C49" i="27"/>
  <c r="C50" i="27"/>
  <c r="C32" i="27"/>
  <c r="D144" i="19"/>
  <c r="D87" i="19"/>
  <c r="D86" i="19"/>
  <c r="D84" i="19"/>
  <c r="D81" i="19"/>
  <c r="D105" i="19"/>
  <c r="D75" i="19"/>
  <c r="D73" i="19"/>
  <c r="A163" i="19"/>
  <c r="A164" i="19"/>
  <c r="A165" i="19"/>
  <c r="A166" i="19"/>
  <c r="A167" i="19"/>
  <c r="A168" i="19"/>
  <c r="A169" i="19"/>
  <c r="A170" i="19"/>
  <c r="A171" i="19"/>
  <c r="A172" i="19"/>
  <c r="A173" i="19"/>
  <c r="A155" i="19"/>
  <c r="A156" i="19"/>
  <c r="A157" i="19"/>
  <c r="A158" i="19"/>
  <c r="A159" i="19"/>
  <c r="A16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38" i="19"/>
  <c r="A131" i="19"/>
  <c r="A132" i="19"/>
  <c r="A133" i="19"/>
  <c r="A134" i="19"/>
  <c r="A135" i="19"/>
  <c r="A124" i="19"/>
  <c r="A125" i="19"/>
  <c r="A126" i="19"/>
  <c r="A121" i="19"/>
  <c r="A128" i="19"/>
  <c r="A112" i="19"/>
  <c r="A113" i="19"/>
  <c r="A114" i="19"/>
  <c r="A115" i="19"/>
  <c r="A108" i="19"/>
  <c r="A109" i="19"/>
  <c r="A105" i="19"/>
  <c r="A94" i="19"/>
  <c r="A95" i="19"/>
  <c r="A96" i="19"/>
  <c r="A97" i="19"/>
  <c r="A98" i="19"/>
  <c r="A99" i="19"/>
  <c r="A100" i="19"/>
  <c r="A101" i="19"/>
  <c r="A102" i="19"/>
  <c r="A90" i="19"/>
  <c r="A81" i="19"/>
  <c r="A82" i="19"/>
  <c r="A83" i="19"/>
  <c r="A84" i="19"/>
  <c r="A85" i="19"/>
  <c r="A86" i="19"/>
  <c r="A87" i="19"/>
  <c r="A78" i="19"/>
  <c r="A72" i="19"/>
  <c r="A73" i="19"/>
  <c r="A74" i="19"/>
  <c r="A75" i="19"/>
  <c r="A67" i="19"/>
  <c r="A68" i="19"/>
  <c r="A69" i="19"/>
  <c r="A64" i="19"/>
  <c r="A54" i="19"/>
  <c r="A55" i="19"/>
  <c r="A56" i="19"/>
  <c r="A5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34" i="19"/>
  <c r="A35" i="19"/>
  <c r="A29" i="19"/>
  <c r="A30" i="19"/>
  <c r="A31" i="19"/>
  <c r="A22" i="19"/>
  <c r="A23" i="19"/>
  <c r="A24" i="19"/>
  <c r="A25" i="19"/>
  <c r="A26" i="19"/>
  <c r="A18" i="19"/>
  <c r="A19" i="19"/>
  <c r="E68" i="19"/>
  <c r="F68" i="19"/>
  <c r="G68" i="19"/>
  <c r="E45" i="19"/>
  <c r="E46" i="19"/>
  <c r="F46" i="19"/>
  <c r="G46" i="19"/>
  <c r="F45" i="19"/>
  <c r="G45" i="19"/>
  <c r="E47" i="19"/>
  <c r="F47" i="19"/>
  <c r="G47" i="19"/>
  <c r="E19" i="19"/>
  <c r="F19" i="19"/>
  <c r="G19" i="19"/>
  <c r="E57" i="19"/>
  <c r="F57" i="19"/>
  <c r="G57" i="19"/>
  <c r="E42" i="19"/>
  <c r="F42" i="19"/>
  <c r="G42" i="19"/>
  <c r="E43" i="19"/>
  <c r="F43" i="19"/>
  <c r="G43" i="19"/>
  <c r="E49" i="19"/>
  <c r="F49" i="19"/>
  <c r="G49" i="19"/>
  <c r="E179" i="19"/>
  <c r="E98" i="19"/>
  <c r="F98" i="19"/>
  <c r="G98" i="19"/>
  <c r="E51" i="19"/>
  <c r="F51" i="19"/>
  <c r="G51" i="19"/>
  <c r="F179" i="19"/>
  <c r="G179" i="19"/>
  <c r="E180" i="19"/>
  <c r="E164" i="19"/>
  <c r="F164" i="19"/>
  <c r="G164" i="19"/>
  <c r="E163" i="19"/>
  <c r="E171" i="19"/>
  <c r="F171" i="19"/>
  <c r="G171" i="19"/>
  <c r="F163" i="19"/>
  <c r="G163" i="19"/>
  <c r="F180" i="19"/>
  <c r="G180" i="19"/>
  <c r="G181" i="19"/>
  <c r="E149" i="19"/>
  <c r="F149" i="19"/>
  <c r="G149" i="19"/>
  <c r="E172" i="19"/>
  <c r="F172" i="19"/>
  <c r="G172" i="19"/>
  <c r="E166" i="19"/>
  <c r="F166" i="19"/>
  <c r="G166" i="19"/>
  <c r="E167" i="19"/>
  <c r="F167" i="19"/>
  <c r="G167" i="19"/>
  <c r="E143" i="19"/>
  <c r="E86" i="19"/>
  <c r="F86" i="19"/>
  <c r="G86" i="19"/>
  <c r="F143" i="19"/>
  <c r="G143" i="19"/>
  <c r="E148" i="19"/>
  <c r="E169" i="19"/>
  <c r="F169" i="19"/>
  <c r="G169" i="19"/>
  <c r="F148" i="19"/>
  <c r="G148" i="19"/>
  <c r="E135" i="19"/>
  <c r="F135" i="19"/>
  <c r="G135" i="19"/>
  <c r="E134" i="19"/>
  <c r="F134" i="19"/>
  <c r="G134" i="19"/>
  <c r="E133" i="19"/>
  <c r="F133" i="19"/>
  <c r="G133" i="19"/>
  <c r="E132" i="19"/>
  <c r="F132" i="19"/>
  <c r="G132" i="19"/>
  <c r="E131" i="19"/>
  <c r="F131" i="19"/>
  <c r="G131" i="19"/>
  <c r="E87" i="19"/>
  <c r="F87" i="19"/>
  <c r="G87" i="19"/>
  <c r="E146" i="19"/>
  <c r="E34" i="19"/>
  <c r="F34" i="19"/>
  <c r="G34" i="19"/>
  <c r="E75" i="19"/>
  <c r="E73" i="19"/>
  <c r="F146" i="19"/>
  <c r="G146" i="19"/>
  <c r="E35" i="19"/>
  <c r="F35" i="19"/>
  <c r="G35" i="19"/>
  <c r="F73" i="19"/>
  <c r="G73" i="19"/>
  <c r="F75" i="19"/>
  <c r="G75" i="19"/>
  <c r="E25" i="19"/>
  <c r="F25" i="19"/>
  <c r="G25" i="19"/>
  <c r="E152" i="19"/>
  <c r="F152" i="19"/>
  <c r="G152" i="19"/>
  <c r="E44" i="19"/>
  <c r="F44" i="19"/>
  <c r="G44" i="19"/>
  <c r="E56" i="19"/>
  <c r="F56" i="19"/>
  <c r="G56" i="19"/>
  <c r="E168" i="19"/>
  <c r="F168" i="19"/>
  <c r="G168" i="19"/>
  <c r="E64" i="19"/>
  <c r="E121" i="19"/>
  <c r="F121" i="19"/>
  <c r="G121" i="19"/>
  <c r="F64" i="19"/>
  <c r="G64" i="19"/>
  <c r="E48" i="19"/>
  <c r="F48" i="19"/>
  <c r="G48" i="19"/>
  <c r="E170" i="19"/>
  <c r="F170" i="19"/>
  <c r="G170" i="19"/>
  <c r="E159" i="19"/>
  <c r="E160" i="19"/>
  <c r="G160" i="19"/>
  <c r="F159" i="19"/>
  <c r="G159" i="19"/>
  <c r="E175" i="19"/>
  <c r="E157" i="19"/>
  <c r="F157" i="19"/>
  <c r="G157" i="19"/>
  <c r="E155" i="19"/>
  <c r="E112" i="19"/>
  <c r="F112" i="19"/>
  <c r="G112" i="19"/>
  <c r="E113" i="19"/>
  <c r="F113" i="19"/>
  <c r="G113" i="19"/>
  <c r="E115" i="19"/>
  <c r="F115" i="19"/>
  <c r="G115" i="19"/>
  <c r="E114" i="19"/>
  <c r="F114" i="19"/>
  <c r="G114" i="19"/>
  <c r="E156" i="19"/>
  <c r="F156" i="19"/>
  <c r="G156" i="19"/>
  <c r="E158" i="19"/>
  <c r="F175" i="19"/>
  <c r="G175" i="19"/>
  <c r="E165" i="19"/>
  <c r="F158" i="19"/>
  <c r="G158" i="19"/>
  <c r="F155" i="19"/>
  <c r="G155" i="19"/>
  <c r="F165" i="19"/>
  <c r="G165" i="19"/>
  <c r="E40" i="19"/>
  <c r="E41" i="19"/>
  <c r="F40" i="19"/>
  <c r="G40" i="19"/>
  <c r="F41" i="19"/>
  <c r="G41" i="19"/>
  <c r="E99" i="19"/>
  <c r="F99" i="19"/>
  <c r="G99" i="19"/>
  <c r="E97" i="19"/>
  <c r="F97" i="19"/>
  <c r="G97" i="19"/>
  <c r="E102" i="19"/>
  <c r="E96" i="19"/>
  <c r="F96" i="19"/>
  <c r="G96" i="19"/>
  <c r="F102" i="19"/>
  <c r="G102" i="19"/>
  <c r="E173" i="19"/>
  <c r="E95" i="19"/>
  <c r="F95" i="19"/>
  <c r="G95" i="19"/>
  <c r="E94" i="19"/>
  <c r="E100" i="19"/>
  <c r="F100" i="19"/>
  <c r="G100" i="19"/>
  <c r="E101" i="19"/>
  <c r="F101" i="19"/>
  <c r="G101" i="19"/>
  <c r="F94" i="19"/>
  <c r="G94" i="19"/>
  <c r="F173" i="19"/>
  <c r="G173" i="19"/>
  <c r="E39" i="19"/>
  <c r="F39" i="19"/>
  <c r="G39" i="19"/>
  <c r="E38" i="19"/>
  <c r="F38" i="19"/>
  <c r="G38" i="19"/>
  <c r="E50" i="19"/>
  <c r="E30" i="19"/>
  <c r="F30" i="19"/>
  <c r="G30" i="19"/>
  <c r="F50" i="19"/>
  <c r="G50" i="19"/>
  <c r="E74" i="19"/>
  <c r="F74" i="19"/>
  <c r="G74" i="19"/>
  <c r="E55" i="19"/>
  <c r="F55" i="19"/>
  <c r="G55" i="19"/>
  <c r="E31" i="19"/>
  <c r="F31" i="19"/>
  <c r="G31" i="19"/>
  <c r="E108" i="19"/>
  <c r="F108" i="19"/>
  <c r="G108" i="19"/>
  <c r="E84" i="19"/>
  <c r="E150" i="19"/>
  <c r="F150" i="19"/>
  <c r="G150" i="19"/>
  <c r="E125" i="19"/>
  <c r="F84" i="19"/>
  <c r="G84" i="19"/>
  <c r="F125" i="19"/>
  <c r="G125" i="19"/>
  <c r="E29" i="19"/>
  <c r="E145" i="19"/>
  <c r="E105" i="19"/>
  <c r="F29" i="19"/>
  <c r="G29" i="19"/>
  <c r="F105" i="19"/>
  <c r="G105" i="19"/>
  <c r="F145" i="19"/>
  <c r="G145" i="19"/>
  <c r="E144" i="19"/>
  <c r="F144" i="19"/>
  <c r="G144" i="19"/>
  <c r="E83" i="19"/>
  <c r="F83" i="19"/>
  <c r="G83" i="19"/>
  <c r="E85" i="19"/>
  <c r="E81" i="19"/>
  <c r="E147" i="19"/>
  <c r="E142" i="19"/>
  <c r="F142" i="19"/>
  <c r="G142" i="19"/>
  <c r="F81" i="19"/>
  <c r="G81" i="19"/>
  <c r="E82" i="19"/>
  <c r="F147" i="19"/>
  <c r="G147" i="19"/>
  <c r="F85" i="19"/>
  <c r="G85" i="19"/>
  <c r="E141" i="19"/>
  <c r="F141" i="19"/>
  <c r="G141" i="19"/>
  <c r="F82" i="19"/>
  <c r="G82" i="19"/>
  <c r="E18" i="19"/>
  <c r="E128" i="19"/>
  <c r="F128" i="19"/>
  <c r="G128" i="19"/>
  <c r="E109" i="19"/>
  <c r="E22" i="19"/>
  <c r="F20" i="27"/>
  <c r="E72" i="19"/>
  <c r="E151" i="19"/>
  <c r="E124" i="19"/>
  <c r="E126" i="19"/>
  <c r="E67" i="19"/>
  <c r="E26" i="19"/>
  <c r="F18" i="19"/>
  <c r="G18" i="19"/>
  <c r="F22" i="19"/>
  <c r="G22" i="19"/>
  <c r="E24" i="19"/>
  <c r="E69" i="19"/>
  <c r="F69" i="19"/>
  <c r="G69" i="19"/>
  <c r="E90" i="19"/>
  <c r="F90" i="19"/>
  <c r="G90" i="19"/>
  <c r="F109" i="19"/>
  <c r="G109" i="19"/>
  <c r="F72" i="19"/>
  <c r="G72" i="19"/>
  <c r="F24" i="19"/>
  <c r="G24" i="19"/>
  <c r="F67" i="19"/>
  <c r="G67" i="19"/>
  <c r="F124" i="19"/>
  <c r="G124" i="19"/>
  <c r="E23" i="19"/>
  <c r="F26" i="19"/>
  <c r="G26" i="19"/>
  <c r="F126" i="19"/>
  <c r="G126" i="19"/>
  <c r="F151" i="19"/>
  <c r="G151" i="19"/>
  <c r="E138" i="19"/>
  <c r="E78" i="19"/>
  <c r="F23" i="19"/>
  <c r="G23" i="19"/>
  <c r="F138" i="19"/>
  <c r="G138" i="19"/>
  <c r="F78" i="19"/>
  <c r="G78" i="19"/>
  <c r="G116" i="19"/>
  <c r="G176" i="19"/>
  <c r="E54" i="19"/>
  <c r="F54" i="19"/>
  <c r="G54" i="19"/>
  <c r="G59" i="19"/>
  <c r="G185" i="19"/>
  <c r="G186" i="19"/>
  <c r="G189" i="19"/>
  <c r="G191" i="19"/>
  <c r="G193" i="19"/>
  <c r="C196" i="19"/>
  <c r="G196" i="19"/>
  <c r="F97" i="27"/>
  <c r="F100" i="27"/>
</calcChain>
</file>

<file path=xl/sharedStrings.xml><?xml version="1.0" encoding="utf-8"?>
<sst xmlns="http://schemas.openxmlformats.org/spreadsheetml/2006/main" count="388" uniqueCount="247">
  <si>
    <t>CANTIDAD</t>
  </si>
  <si>
    <t>U</t>
  </si>
  <si>
    <t>P.U. (RD$)</t>
  </si>
  <si>
    <t>A</t>
  </si>
  <si>
    <t xml:space="preserve">REPLANTEO </t>
  </si>
  <si>
    <t>M3</t>
  </si>
  <si>
    <t>M2</t>
  </si>
  <si>
    <t>PAÑETE INTERIOR PULIDO</t>
  </si>
  <si>
    <t>M</t>
  </si>
  <si>
    <t>ML</t>
  </si>
  <si>
    <t>REPLANTEO</t>
  </si>
  <si>
    <t>PINTURA</t>
  </si>
  <si>
    <t>PRELIMINARES</t>
  </si>
  <si>
    <t xml:space="preserve">CANTOS </t>
  </si>
  <si>
    <t>ANTEPECHO</t>
  </si>
  <si>
    <t>UD</t>
  </si>
  <si>
    <t xml:space="preserve">PAÑETE INTERIOR </t>
  </si>
  <si>
    <t xml:space="preserve">PAÑETE EXTERIOR </t>
  </si>
  <si>
    <t xml:space="preserve">CANTOS Y MOCHETAS </t>
  </si>
  <si>
    <t>P.A.</t>
  </si>
  <si>
    <t>PA</t>
  </si>
  <si>
    <t>TERMINACIÓN DE SUPERFICIE</t>
  </si>
  <si>
    <t>PAÑETE TECHO</t>
  </si>
  <si>
    <t>INSTALACIONES ELÉCTRICAS</t>
  </si>
  <si>
    <t>PINTURA ACRÍLICA</t>
  </si>
  <si>
    <t>INTERRUPTORES SENCILLOS</t>
  </si>
  <si>
    <t>TOMACORRIENTES SENCILLOS</t>
  </si>
  <si>
    <t>HORMIGON ARMADO</t>
  </si>
  <si>
    <t>FINO DE TECHO</t>
  </si>
  <si>
    <t>Z</t>
  </si>
  <si>
    <t>GASTOS INDIRECTOS</t>
  </si>
  <si>
    <t>ITBIS</t>
  </si>
  <si>
    <t>%</t>
  </si>
  <si>
    <t>P.A</t>
  </si>
  <si>
    <t>PART.</t>
  </si>
  <si>
    <t>Fecha:</t>
  </si>
  <si>
    <t>ITEM</t>
  </si>
  <si>
    <t>DESCRIPCION DEL BIEN SERVICIO U OBRA</t>
  </si>
  <si>
    <t>UNIDAD DE MEDIDA</t>
  </si>
  <si>
    <t>PRECIO UNITARIO</t>
  </si>
  <si>
    <t>PRECIO UNITARIO FINAL</t>
  </si>
  <si>
    <t>SUB-TOTAL GENERAL</t>
  </si>
  <si>
    <t>TOTAL GASTOS INDIRECTOS</t>
  </si>
  <si>
    <t>TOTAL A CONTRATAR (RD$)</t>
  </si>
  <si>
    <t>VALOR  TOTAL DE LA OFERTA</t>
  </si>
  <si>
    <t>VALOR  TOTAL DE LA OFERTA:</t>
  </si>
  <si>
    <t xml:space="preserve"> Representante Legal  </t>
  </si>
  <si>
    <t xml:space="preserve">
NOMBRE DEL OFERENTE:        CONSORCIO ACCION AGUA
</t>
  </si>
  <si>
    <t>D E S C R I P C I O N</t>
  </si>
  <si>
    <t>VALOR (RD$)</t>
  </si>
  <si>
    <t>DEPOSITO REGULADOR SUPERFICIAL DE ACERO VITRIFICADO CON CAPACIDAD PARA 2000 M3 PARA ABASTECER ENRIQUILLO-OVIEDO</t>
  </si>
  <si>
    <t xml:space="preserve">PRELINIMARES </t>
  </si>
  <si>
    <t>DESINTALACION MALLA CICLINICA EXISTENTE</t>
  </si>
  <si>
    <t>MOVIMIENTO DE TIERRA:</t>
  </si>
  <si>
    <t>EXCAVACION MATERIAL COMPACTO C/EQUIPO EN TOSCA DURA (INCLUYE LA EXTRACCION)</t>
  </si>
  <si>
    <t xml:space="preserve">EXCAVACION MATERIAL COMPACTO C/EQUIPO </t>
  </si>
  <si>
    <t>SUMINISTRO DE MATERIAL DE MINA PARA RELLENO D=35.00 KM</t>
  </si>
  <si>
    <t>COMPACTACION DE MATERIAL CON RODILLO EN CAPAS DE 0.20 M (INCLUYE REGARLO Y NIVELARLO).</t>
  </si>
  <si>
    <t>BOTE DE MATERIAL CON CAMION D=5 KM.</t>
  </si>
  <si>
    <t>HORMIGON DE NIVELACION 0.05 CM  FC'= 180 KG/CM2</t>
  </si>
  <si>
    <t xml:space="preserve">HORMIGON DE ARMADO VIGA ( 0.70 X 0.60) 6.50  QQ/M3  FC'= 240 KG/CM2 (INDUSTRIAL) </t>
  </si>
  <si>
    <t xml:space="preserve">HORMIGON DE ARMADO LOSA DE FONDO  0.40 - 2.50 QQ/M3  FC'= 240 KG/CM2 (INDUSTRIAL) </t>
  </si>
  <si>
    <t>SUMINISTRO DEPOSITO  VITRIFICADO</t>
  </si>
  <si>
    <t>SUMINISTRO DEPOSITO REGULADOR DE ACERO VITRIFICADO SUPERFICIAL, CAPACIDAD 2000 M3 (INC. DOMO, ESCOTILLAS DE TECHO) SEGUN ESPECIFICACIONES</t>
  </si>
  <si>
    <t>INSTALACION DEPOSITO REGULADOR DE ACERO VITRIFICADO SUPERFICIAL, CAPACIDAD 2000 M3 (INC. DOMO, ESCOTILLAS DE TECHO) SEGUN ESPECIFICACIONES</t>
  </si>
  <si>
    <t>SUMINISTRO Y COLOCACION DE PIEZAS ESPECIALES (INCLUYENDO VALVULAS)</t>
  </si>
  <si>
    <t xml:space="preserve">SUMINISTRO TUBERIA Ø20" PVC SDR-32.5 </t>
  </si>
  <si>
    <t xml:space="preserve">COLOCACION TUBERIA Ø20" PVC SDR-32.5 </t>
  </si>
  <si>
    <t>SUMINISTRO TUBERIA Ø16" ACERO SCH-20 SIN COSTURA CON RECUBRIMIENTO ANTICORROSIVO (DESAGUE)</t>
  </si>
  <si>
    <t>COLOCACION TUBERIA Ø16" ACERO SCH-20 SIN COSTURA CON RECUBRIMIENTO ANTICORROSIVO (DESAGUE)</t>
  </si>
  <si>
    <t>SUMINISTRO TUBERIA Ø20" ACERO SCH-20 SIN COSTURA CON RECUBRIMIENTO ANTICORROSIVO</t>
  </si>
  <si>
    <t>COLOCACION TUBERIA Ø20" ACERO SCH-20 SIN COSTURA CON RECUBRIMIENTO ANTICORROSIVO</t>
  </si>
  <si>
    <t xml:space="preserve">CODO 20"x90º ACERO SCH-20 CON PROTECCION ANTICORROSIVA </t>
  </si>
  <si>
    <t>NIPLES CON UN  PLATILLO DE Ø20" ACERO</t>
  </si>
  <si>
    <t>TEE 20'' x 20'' SCH-20 ACERO CON RECUBRIMIENTO ANTICORROSIVO</t>
  </si>
  <si>
    <t>CRUZ 20'' x 20'' SCH-20 ACERO CON RECUBRIMIENTO ANTICORROSIVO</t>
  </si>
  <si>
    <t xml:space="preserve">JUNTAS  MECANICAS TIPO DRESSER DE Ø20" </t>
  </si>
  <si>
    <t>ANCLAJES PARA PIEZAS (SEGUN DETALLE DISEÑO)</t>
  </si>
  <si>
    <t>VALVULA DE COMPUERTA PLATILLADA Ø20" H.F. (125 PSI)</t>
  </si>
  <si>
    <t>REGISTRO DE H.A. DE 3.40 X 2.65 X 1.50 -   2.29 QQ/M3  FC'= 210 KG/CM2</t>
  </si>
  <si>
    <t xml:space="preserve">VERJA DE MALLA CICLONICA (VER DETALLE EN PLANOS) </t>
  </si>
  <si>
    <t>VERJA DE MALLA CICLONICA Y 3 LINEAS BLOQUES</t>
  </si>
  <si>
    <t>COLUMNAS C1 (0.15 X 0.15)  8.15QQ/M3  F'C=210 KG/CM2</t>
  </si>
  <si>
    <t>COLUMNAS C2 (0.25 X 0.25) 4.79 QQ/M3  F'C=210 KG/CM2 (INCLUYE  ZAPATA 0.75 X 0.75 - 1.43QQ/M3)   F'C=180 KG/CM2</t>
  </si>
  <si>
    <t>PUERTA DE MALLA CICLONICA L=4.00M</t>
  </si>
  <si>
    <t>SUB-TOTAL A</t>
  </si>
  <si>
    <t>B</t>
  </si>
  <si>
    <t>CONSTRUCCION DE GARITA PARA OPERADOR</t>
  </si>
  <si>
    <t>EXCAVACION MATERIAL COMPACTO A MANO</t>
  </si>
  <si>
    <t xml:space="preserve">RELLENO DE REPOSICION </t>
  </si>
  <si>
    <t>BOTE DE MATERIAL CON CAMION D=5 KM</t>
  </si>
  <si>
    <t>HORMIGÓN ARMADO 180KG/CM2</t>
  </si>
  <si>
    <t>ZAPATA DE MUROS 0.45 X 0 .25 (0.74 QQ/M3)</t>
  </si>
  <si>
    <t xml:space="preserve">COLUMNA DE AMARRE 15x15 4 f 3/8" - 3/8"@0.20m </t>
  </si>
  <si>
    <t>VIGA DE AMARRE 0.15 X 0.20 (4.36 QQ/M3)</t>
  </si>
  <si>
    <t>LOSA DE TECHO , E= 0.10 (1.56 QQ/M3)</t>
  </si>
  <si>
    <t xml:space="preserve">MURO DE BLOCKS </t>
  </si>
  <si>
    <t>BLOQUES DE 6" SNP</t>
  </si>
  <si>
    <t>PAÑETE  EXTERIOR</t>
  </si>
  <si>
    <t xml:space="preserve">FINO DE  TECHO </t>
  </si>
  <si>
    <t>ACERA PERIMETRAL 0.80M</t>
  </si>
  <si>
    <t>IMPERMEABILIZANTE DE TECHO</t>
  </si>
  <si>
    <t>PISO HORMIGON SIMPLE PULIDO NATURAL</t>
  </si>
  <si>
    <t>REVESTIMIENTO EN PAREDES</t>
  </si>
  <si>
    <t>CERÁMICA CRIOLLA EN BAÑO (INC. TODOS LAS PAREDES DEL BAÑO )</t>
  </si>
  <si>
    <t>INSTALACION SANITARIA</t>
  </si>
  <si>
    <t>INODORO BLANCO SENCILLO</t>
  </si>
  <si>
    <t>LAVAMANO BLANCO PEQUEÑO</t>
  </si>
  <si>
    <t xml:space="preserve">DESAGUE DE PISO DE Ø2" </t>
  </si>
  <si>
    <t>TUBERIAS Y PIEZAS AGUA POTABLE</t>
  </si>
  <si>
    <t>TUBERIAS Y PIEZAS AGUAS RESIDUALES</t>
  </si>
  <si>
    <t>M.O. PLOMERIA GENERAL</t>
  </si>
  <si>
    <t xml:space="preserve">CAMARA DE INSPECCION 0.70x0.70x0.70 </t>
  </si>
  <si>
    <t>SEPTICO (1.9 X 1.10 X 1.77) M</t>
  </si>
  <si>
    <t>GALERIA DE INFILTRACION DE 9 M DE LONGITUD EN TUBERIA DE Ø4" PVC SDR-26 (SEGUN DETALLE)</t>
  </si>
  <si>
    <t>PINTURA ACRÍLICA (INC. BASE BLANCA)</t>
  </si>
  <si>
    <t>PUERTAS Y VENTANAS</t>
  </si>
  <si>
    <t>PUERTAS POLIMETAL ( INCLUYE LLAVIN E INSTALACION) ( 2.10 X 1.50 M)</t>
  </si>
  <si>
    <t>VENTANA SALOMONICA DE ALUMINIO (1.20 X1.10) M</t>
  </si>
  <si>
    <t>PIE2</t>
  </si>
  <si>
    <t>SALIDA CENITAL</t>
  </si>
  <si>
    <t>INTERRUPTOR SENCILLO</t>
  </si>
  <si>
    <t>TOMACORRIENTES DOBLE, 120V</t>
  </si>
  <si>
    <t>PANEL DE DISTRIBUCION 4/8 CIRCUITOS (INC. BREAKERS)</t>
  </si>
  <si>
    <t>SUB-TOTAL B</t>
  </si>
  <si>
    <t>C</t>
  </si>
  <si>
    <t>CONSTRUCCIÓN CASETA DE CLORACIÓN, PARA SISTEMA DE CLORACIÓN DE 2,000 LIBRAS.</t>
  </si>
  <si>
    <t>PRELIMINARES:</t>
  </si>
  <si>
    <t>MOVIMIENTO DE TIERRA (INCLUYE NIVELACION)</t>
  </si>
  <si>
    <t>HORMIGÓN ARMADO (F'C=180 KG/CM²) EN:</t>
  </si>
  <si>
    <t>ZAPATA DE MURO 0.66 QQ/M3</t>
  </si>
  <si>
    <t>ZAPATA DE COLUMNA 1.15 QQ/M3</t>
  </si>
  <si>
    <t>COLUMNA 0.30 X 0.30 - 6.40 QQ/M3</t>
  </si>
  <si>
    <t>VIGA  0.25X0.30 - 6.10 QQ/M3</t>
  </si>
  <si>
    <t>LOSA DE TECHO 0.12 - 1.49 QQ/M3</t>
  </si>
  <si>
    <t>MURO DE BLOCK</t>
  </si>
  <si>
    <t>TERMINACIÓN DE SUPERFICIE:</t>
  </si>
  <si>
    <t>PISO H.S.</t>
  </si>
  <si>
    <t>ZABALETA</t>
  </si>
  <si>
    <t>ACERA EXTERIOR 0.60</t>
  </si>
  <si>
    <t>SUMINISTRO DE CALICHE PARA RELLENO EN EN INTERIOR DE CASETA D= 5 KM</t>
  </si>
  <si>
    <t xml:space="preserve">RELLENO COMPACTADO C/ COMPACTADOR MECANICO EN CAPA DE 0.20 M. </t>
  </si>
  <si>
    <t>INSTALACIONES ELÉCTRICAS:</t>
  </si>
  <si>
    <t xml:space="preserve">PANEL DISTRIBUCION 4 ESPACIOS </t>
  </si>
  <si>
    <t xml:space="preserve">SALIDA CENITALES (SALIDA) </t>
  </si>
  <si>
    <t>LÁMPARA FLUORESCENTE 4X40W</t>
  </si>
  <si>
    <t>ALIMENTACION ELÉCTRICA EXTERNA (DESGLOSAR PARTIDA)</t>
  </si>
  <si>
    <t>SISTEMA DE CLORACIÓN SEGUN ESPECIFICIONES:</t>
  </si>
  <si>
    <t>DOSIFICADOR DE CLORO APLICACIÓN AL VACIO CON RANGO DE APLICACIÓN DE 0-100</t>
  </si>
  <si>
    <t>BOMBA ROMPEDORA DE PRESION TIPO BOOSTER DE 5.5 GPM</t>
  </si>
  <si>
    <t>CILINDRO DE GAS CLORO 2, 000 LB LLENO, (INC. INSTALACION)</t>
  </si>
  <si>
    <t>SISTEMA DE RODAJE DE CILINDRO INC. VIGA W8 X 31</t>
  </si>
  <si>
    <t xml:space="preserve">CARRIL METÁLICO PARA ELEVADOR DE CILINDRO 2,000 LBS.  </t>
  </si>
  <si>
    <t>DIFERENCIAL MANUAL  DE 2 TONELADAS  (CUBICAR CON FACTURA CON COMPROBANTE FISCAL )</t>
  </si>
  <si>
    <t>REGISTRO EN PUNTO DE APLICACIÓN DE CLORO ( 2.00 X 1.75 X 2.65), INC, TAPA DE TOLA 1/4" DE ESPESOR Y ANGULAR (2.00 X 2.00 X 1/4) Y ESCALERA H.G. H= 1.78 M.</t>
  </si>
  <si>
    <t xml:space="preserve">PIEZAS Y ASCESORIOS </t>
  </si>
  <si>
    <t>DETECTOR DE CLORO</t>
  </si>
  <si>
    <t xml:space="preserve">DIFUSOR DE CLORO </t>
  </si>
  <si>
    <t xml:space="preserve">DESAGUE DE CASETA </t>
  </si>
  <si>
    <t xml:space="preserve">LIMPIEZA FINAL </t>
  </si>
  <si>
    <t>SUB-TOTAL C</t>
  </si>
  <si>
    <t xml:space="preserve">VARIOS </t>
  </si>
  <si>
    <t>VALLA ANUNCIANDO OBRA 16'X 10' IMPRESION FULL COLOR CONTENIENDO LOGO DE INAPA, NOMBRE DE PROYECTO Y CONTRATISTA. ESTRUCTURA EN TUBOS GALVANIZADOS 1 1/2"X 1 1/2" Y SOPORTES EN TUBO CUAD. 4" X 4"</t>
  </si>
  <si>
    <t>CAMPAMENTO (INC  ALQUILER DE CASA  O SOLAR, ALMACEN)</t>
  </si>
  <si>
    <t>MES</t>
  </si>
  <si>
    <t>SUB-TOTAL DE FASE Z</t>
  </si>
  <si>
    <r>
      <rPr>
        <b/>
        <sz val="18"/>
        <color theme="4"/>
        <rFont val="Arial"/>
        <family val="2"/>
      </rPr>
      <t>Valor en Letras:</t>
    </r>
    <r>
      <rPr>
        <b/>
        <sz val="18"/>
        <color theme="4" tint="0.59999389629810485"/>
        <rFont val="Arial"/>
        <family val="2"/>
      </rPr>
      <t xml:space="preserve"> </t>
    </r>
    <r>
      <rPr>
        <b/>
        <sz val="18"/>
        <color theme="5" tint="-0.249977111117893"/>
        <rFont val="Arial"/>
        <family val="2"/>
      </rPr>
      <t>Noventa y Dos Millones,Tresciento Noventa y Seis Mil, Cuarenta y Ocho con 56/100.</t>
    </r>
  </si>
  <si>
    <t>Ing. Arcy Lander Garcia Almonte</t>
  </si>
  <si>
    <r>
      <t xml:space="preserve">Yo:   Arcy Lander Garcia Almonte  en calidad de </t>
    </r>
    <r>
      <rPr>
        <b/>
        <sz val="14"/>
        <color theme="5" tint="-0.249977111117893"/>
        <rFont val="Arial"/>
        <family val="2"/>
      </rPr>
      <t>REPRESENTANTE</t>
    </r>
    <r>
      <rPr>
        <b/>
        <sz val="14"/>
        <color theme="4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legal debidamente autorizado para actuar en nombre y representacion de </t>
    </r>
    <r>
      <rPr>
        <b/>
        <sz val="14"/>
        <color theme="5" tint="-0.249977111117893"/>
        <rFont val="Arial"/>
        <family val="2"/>
      </rPr>
      <t>CONSORCIO ACCION AGUA</t>
    </r>
  </si>
  <si>
    <t xml:space="preserve"> 18 de diciembre 2019</t>
  </si>
  <si>
    <t>Fecha:18/12/2019</t>
  </si>
  <si>
    <t xml:space="preserve">UNIDAD </t>
  </si>
  <si>
    <t>PREELIMINARES</t>
  </si>
  <si>
    <t>Corte de Capa Vegetal esp. 0.2m</t>
  </si>
  <si>
    <t>Bote de Material</t>
  </si>
  <si>
    <t>Limpieza Inicial</t>
  </si>
  <si>
    <t>Colocacion de Letrero</t>
  </si>
  <si>
    <t>UND</t>
  </si>
  <si>
    <t>MOVIMIENTO DE TIERRA</t>
  </si>
  <si>
    <t xml:space="preserve">Relleno de reposicion </t>
  </si>
  <si>
    <t>HORMIGON ARMADO 1:2:4 C/LIGADORA</t>
  </si>
  <si>
    <t>HORMIGON SIMPLE</t>
  </si>
  <si>
    <t>Bloques de 0.15m BNP ( 2 lineas)</t>
  </si>
  <si>
    <t>TERMINACION DE SUPERFICIE</t>
  </si>
  <si>
    <t>Fraguache</t>
  </si>
  <si>
    <t>Panete</t>
  </si>
  <si>
    <t>Cantos</t>
  </si>
  <si>
    <t>Mocheta</t>
  </si>
  <si>
    <t>INSTALACION ELECTRICA</t>
  </si>
  <si>
    <t xml:space="preserve">Acometida Electrica distribucion mixta bifasica, 3 hilos1f, formada por 2 conductores THNN No. 14,1 tubos IMC de 3/4" 1 condulot de 3/4 , 4 curvas PVC sdr-26 de 3/4 y en tuberias sdr-26 de 3/4, 1 reg. Galv. G*x6"x4" con una long. Lineal de 150 de c/d conductor </t>
  </si>
  <si>
    <t>Circuito de Alimentacion para luminarias y reflectores a 120 volt, monofasico 3 hilos, formado por: 2 conductores THNN No.12,1 conductor THNN No. 14, con curvas PVC srd-26 de 1/2, tuberia PVC sdr-26 de 1/2" y con una long. Total de conductores de 600.</t>
  </si>
  <si>
    <t>Panel de distribucion de 4/8 circuito+breakers</t>
  </si>
  <si>
    <t>Mano de Obra Electrica</t>
  </si>
  <si>
    <t>JARDINERIA GENERAL(TODO COSTO)</t>
  </si>
  <si>
    <t>Grama tipo bermuda</t>
  </si>
  <si>
    <t>Coralillo</t>
  </si>
  <si>
    <t>Grigri</t>
  </si>
  <si>
    <t>Tierra negra Esp: 0.10</t>
  </si>
  <si>
    <t>Mano de Obra 20%</t>
  </si>
  <si>
    <t>MISCELANEO</t>
  </si>
  <si>
    <t>PINTURA GENERAL</t>
  </si>
  <si>
    <t>Pintura mano</t>
  </si>
  <si>
    <t>LIMPIEZA GENERAL</t>
  </si>
  <si>
    <t>Limpieza</t>
  </si>
  <si>
    <t>SUB TOTAL GENERAL</t>
  </si>
  <si>
    <t>ITBIS Ley 07/2007</t>
  </si>
  <si>
    <t>`</t>
  </si>
  <si>
    <t>TOTAL GENERAL DIRECTOS</t>
  </si>
  <si>
    <t>AYUNTAMIENTO MUNICIPAL DE LAS YAYAS DE VIAJAMA</t>
  </si>
  <si>
    <t>UNA GESTION CON Y PARA EL PUEBLO</t>
  </si>
  <si>
    <t>RNC: 4-3003689-7</t>
  </si>
  <si>
    <t>DIRECCION TECNICA Y RESP. ADM.</t>
  </si>
  <si>
    <t>SEGURO Y FIANZA</t>
  </si>
  <si>
    <t>GASTOS ADMINISTRATIVOS</t>
  </si>
  <si>
    <t>TRANSPORTE</t>
  </si>
  <si>
    <t>SUPERVISION</t>
  </si>
  <si>
    <t>FONDO DE PENSIONES ( Ley 6-86)</t>
  </si>
  <si>
    <t>CODIA</t>
  </si>
  <si>
    <t>JULIO RODRIGUEZ SOTO</t>
  </si>
  <si>
    <t>REVISADO POR:</t>
  </si>
  <si>
    <t>PREPARADO POR:</t>
  </si>
  <si>
    <t>FECHA DE ACT.</t>
  </si>
  <si>
    <t>INSTALACIONES SANITARIAS ATC</t>
  </si>
  <si>
    <t>Instalaciones Sanitarias(Inc. Acometidas Domiciliaras, Sistema de Riego de Jardineria y Limpieza de Parque)</t>
  </si>
  <si>
    <t>PROYECTO: CONSTRUCCION DE PARADOR FOTOGRAFICO LAS YAYAS</t>
  </si>
  <si>
    <t xml:space="preserve">UBICACION: </t>
  </si>
  <si>
    <t>Replanteo o del parador</t>
  </si>
  <si>
    <t>Relleno compacto con caliche en area del plazoleta</t>
  </si>
  <si>
    <t>Excavacion para zapata de muro 6" perimetral en plazoleta</t>
  </si>
  <si>
    <t>Viga de amare ( 0.15 x 0.20 )m  Ø 1/2, est. 3/8 @ 0.2</t>
  </si>
  <si>
    <t xml:space="preserve">Zapata de muro 6" perimetral en plazoleta </t>
  </si>
  <si>
    <t>zapata combinada  de muro para letras Ø 1/2 a.d ( 7.8 x 1.2 x 0 .25)m</t>
  </si>
  <si>
    <t>Excavacion de zapata de combinada de base letras</t>
  </si>
  <si>
    <t xml:space="preserve">Aceras Estampada </t>
  </si>
  <si>
    <t>Bloques de 0.15m SNP</t>
  </si>
  <si>
    <t>TERMINACION DE PLAZOLETA</t>
  </si>
  <si>
    <t>Piso en tableta de hormigon</t>
  </si>
  <si>
    <t>Revestimento en ceramira en muro soporte de letras</t>
  </si>
  <si>
    <t xml:space="preserve">Letreto "LAS YAYAS DE VIAJAMA", Letras en hormigon 210kg/cm2 aamada con malla electrosoldada D2.3 10x10, 8" de espesor aligerada con foam, con terminacion lisa en superficie frontales. Incluye transporte e instalacion (ancladas a base) </t>
  </si>
  <si>
    <t>un</t>
  </si>
  <si>
    <t>Bloques de 0.20m BNP ( 3 lineas)</t>
  </si>
  <si>
    <t xml:space="preserve">Bloques de 0.20m SNP </t>
  </si>
  <si>
    <t>Placa identifictiva de obra</t>
  </si>
  <si>
    <t>Bote de material exacavado esp. 1.30</t>
  </si>
  <si>
    <t>Gestión 2020-2024</t>
  </si>
  <si>
    <t>MUROS PARA JARDINERIA Y PERIMETRO PLAZOLETA</t>
  </si>
  <si>
    <t>Luminaria dirigible para exterior  formada por: 4 lampara led tipo Sport light  de 100 watts, 120/240 volt. IP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</si>
</sst>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;\-#,##0.0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&quot;$&quot;#,##0.00;[Red]\-&quot;$&quot;#,##0.00"/>
    <numFmt numFmtId="169" formatCode="_-* #,##0.00\ _€_-;\-* #,##0.00\ _€_-;_-* &quot;-&quot;??\ _€_-;_-@_-"/>
    <numFmt numFmtId="170" formatCode="General_)"/>
    <numFmt numFmtId="171" formatCode="0.0"/>
    <numFmt numFmtId="172" formatCode="#,##0.00;[Red]#,##0.00"/>
    <numFmt numFmtId="173" formatCode="#,##0.0_);\(#,##0.0\)"/>
    <numFmt numFmtId="174" formatCode="#,##0.00_ ;\-#,##0.00\ "/>
    <numFmt numFmtId="175" formatCode="0.0%"/>
    <numFmt numFmtId="176" formatCode="_-* #,##0\ _€_-;\-* #,##0\ _€_-;_-* &quot;-&quot;\ _€_-;_-@_-"/>
    <numFmt numFmtId="177" formatCode="_-[$€]* #,##0.00_-;\-[$€]* #,##0.00_-;_-[$€]* &quot;-&quot;??_-;_-@_-"/>
    <numFmt numFmtId="178" formatCode="#."/>
    <numFmt numFmtId="179" formatCode="_-* #,##0.00\ &quot;Pts&quot;_-;\-* #,##0.00\ &quot;Pts&quot;_-;_-* &quot;-&quot;??\ &quot;Pts&quot;_-;_-@_-"/>
    <numFmt numFmtId="180" formatCode="0.000"/>
    <numFmt numFmtId="181" formatCode="#,##0.0"/>
    <numFmt numFmtId="182" formatCode="&quot;Sí&quot;;&quot;Sí&quot;;&quot;No&quot;"/>
    <numFmt numFmtId="183" formatCode="0.00_)"/>
    <numFmt numFmtId="184" formatCode="#.0"/>
    <numFmt numFmtId="185" formatCode="#.00"/>
    <numFmt numFmtId="186" formatCode="_-* #,##0.00\ _P_t_s_-;\-* #,##0.00\ _P_t_s_-;_-* &quot;-&quot;??\ _P_t_s_-;_-@_-"/>
    <numFmt numFmtId="187" formatCode="_([$RD$-1C0A]* #,##0.00_);_([$RD$-1C0A]* \(#,##0.00\);_([$RD$-1C0A]* &quot;-&quot;??_);_(@_)"/>
    <numFmt numFmtId="188" formatCode="[$€]#,##0.00;[Red]\-[$€]#,##0.00"/>
    <numFmt numFmtId="189" formatCode="0.0_);\(0.0\)"/>
    <numFmt numFmtId="190" formatCode="0_);\(0\)"/>
    <numFmt numFmtId="191" formatCode="_-* #,##0.00\ [$€]_-;\-* #,##0.00\ [$€]_-;_-* &quot;-&quot;??\ [$€]_-;_-@_-"/>
    <numFmt numFmtId="192" formatCode="_-[$€-2]* #,##0.00_-;\-[$€-2]* #,##0.00_-;_-[$€-2]* &quot;-&quot;??_-"/>
    <numFmt numFmtId="193" formatCode="_-* #,##0.00\ _R_D_$_-;\-* #,##0.00\ _R_D_$_-;_-* &quot;-&quot;??\ _R_D_$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Tms Rmn"/>
    </font>
    <font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4"/>
      <name val="Arial"/>
      <family val="2"/>
    </font>
    <font>
      <b/>
      <sz val="18"/>
      <color theme="4" tint="0.59999389629810485"/>
      <name val="Arial"/>
      <family val="2"/>
    </font>
    <font>
      <b/>
      <sz val="14"/>
      <color theme="4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b/>
      <sz val="18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theme="4" tint="-0.249977111117893"/>
      <name val="Arial"/>
      <family val="2"/>
    </font>
    <font>
      <b/>
      <sz val="16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27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5" applyNumberFormat="0" applyAlignment="0" applyProtection="0"/>
    <xf numFmtId="0" fontId="10" fillId="18" borderId="6" applyNumberFormat="0" applyAlignment="0" applyProtection="0"/>
    <xf numFmtId="43" fontId="6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8" fontId="12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0" fontId="14" fillId="7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5" applyNumberFormat="0" applyAlignment="0" applyProtection="0"/>
    <xf numFmtId="0" fontId="19" fillId="0" borderId="10" applyNumberFormat="0" applyFill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/>
    <xf numFmtId="183" fontId="21" fillId="0" borderId="0"/>
    <xf numFmtId="0" fontId="1" fillId="0" borderId="0"/>
    <xf numFmtId="170" fontId="22" fillId="0" borderId="0"/>
    <xf numFmtId="0" fontId="2" fillId="0" borderId="0"/>
    <xf numFmtId="170" fontId="22" fillId="0" borderId="0"/>
    <xf numFmtId="184" fontId="20" fillId="0" borderId="0"/>
    <xf numFmtId="0" fontId="2" fillId="0" borderId="0"/>
    <xf numFmtId="0" fontId="2" fillId="0" borderId="0"/>
    <xf numFmtId="184" fontId="20" fillId="0" borderId="0"/>
    <xf numFmtId="185" fontId="20" fillId="0" borderId="0"/>
    <xf numFmtId="0" fontId="2" fillId="5" borderId="11" applyNumberFormat="0" applyFont="0" applyAlignment="0" applyProtection="0"/>
    <xf numFmtId="0" fontId="23" fillId="17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0"/>
    <xf numFmtId="18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9" fontId="3" fillId="0" borderId="0"/>
    <xf numFmtId="39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39" fontId="29" fillId="0" borderId="0"/>
    <xf numFmtId="39" fontId="29" fillId="0" borderId="0"/>
    <xf numFmtId="39" fontId="29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0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29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3" fillId="0" borderId="0"/>
    <xf numFmtId="175" fontId="22" fillId="0" borderId="0"/>
    <xf numFmtId="0" fontId="1" fillId="0" borderId="0"/>
    <xf numFmtId="16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8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9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80" fontId="2" fillId="0" borderId="0" applyFont="0" applyFill="0" applyBorder="0" applyAlignment="0" applyProtection="0"/>
    <xf numFmtId="0" fontId="28" fillId="0" borderId="0"/>
    <xf numFmtId="0" fontId="46" fillId="0" borderId="0"/>
    <xf numFmtId="0" fontId="46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14" borderId="0" applyNumberFormat="0" applyBorder="0" applyAlignment="0" applyProtection="0"/>
    <xf numFmtId="0" fontId="7" fillId="3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8" fillId="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47" fillId="34" borderId="5" applyNumberFormat="0" applyAlignment="0" applyProtection="0"/>
    <xf numFmtId="0" fontId="47" fillId="34" borderId="5" applyNumberFormat="0" applyAlignment="0" applyProtection="0"/>
    <xf numFmtId="0" fontId="47" fillId="34" borderId="5" applyNumberFormat="0" applyAlignment="0" applyProtection="0"/>
    <xf numFmtId="0" fontId="10" fillId="18" borderId="6" applyNumberFormat="0" applyAlignment="0" applyProtection="0"/>
    <xf numFmtId="0" fontId="10" fillId="18" borderId="6" applyNumberFormat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10" fillId="18" borderId="6" applyNumberFormat="0" applyAlignment="0" applyProtection="0"/>
    <xf numFmtId="176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16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50" fillId="0" borderId="45" applyNumberFormat="0" applyFill="0" applyAlignment="0" applyProtection="0"/>
    <xf numFmtId="0" fontId="51" fillId="0" borderId="46" applyNumberFormat="0" applyFill="0" applyAlignment="0" applyProtection="0"/>
    <xf numFmtId="0" fontId="49" fillId="0" borderId="47" applyNumberFormat="0" applyFill="0" applyAlignment="0" applyProtection="0"/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8" fillId="6" borderId="5" applyNumberFormat="0" applyAlignment="0" applyProtection="0"/>
    <xf numFmtId="0" fontId="48" fillId="0" borderId="44" applyNumberFormat="0" applyFill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2" fillId="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3" fillId="34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34" borderId="12" applyNumberFormat="0" applyAlignment="0" applyProtection="0"/>
    <xf numFmtId="0" fontId="23" fillId="34" borderId="1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45" applyNumberFormat="0" applyFill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48" applyNumberFormat="0" applyFill="0" applyAlignment="0" applyProtection="0"/>
    <xf numFmtId="0" fontId="19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31" fillId="0" borderId="24" xfId="158" applyFont="1" applyBorder="1" applyAlignment="1">
      <alignment vertical="center"/>
    </xf>
    <xf numFmtId="2" fontId="31" fillId="2" borderId="24" xfId="123" applyNumberFormat="1" applyFont="1" applyFill="1" applyBorder="1" applyAlignment="1">
      <alignment horizontal="center" vertical="center"/>
    </xf>
    <xf numFmtId="0" fontId="31" fillId="2" borderId="1" xfId="123" applyFont="1" applyFill="1" applyBorder="1" applyAlignment="1">
      <alignment vertical="center"/>
    </xf>
    <xf numFmtId="0" fontId="31" fillId="2" borderId="0" xfId="123" applyFont="1" applyFill="1" applyAlignment="1">
      <alignment vertical="center"/>
    </xf>
    <xf numFmtId="2" fontId="31" fillId="2" borderId="0" xfId="123" applyNumberFormat="1" applyFont="1" applyFill="1" applyAlignment="1">
      <alignment horizontal="center" vertical="center"/>
    </xf>
    <xf numFmtId="0" fontId="32" fillId="2" borderId="0" xfId="123" applyFont="1" applyFill="1" applyAlignment="1">
      <alignment horizontal="center" vertical="center"/>
    </xf>
    <xf numFmtId="0" fontId="31" fillId="0" borderId="0" xfId="158" applyFont="1" applyAlignment="1">
      <alignment vertical="center"/>
    </xf>
    <xf numFmtId="0" fontId="31" fillId="2" borderId="0" xfId="123" applyFont="1" applyFill="1" applyAlignment="1">
      <alignment horizontal="center" vertical="center" wrapText="1"/>
    </xf>
    <xf numFmtId="0" fontId="31" fillId="0" borderId="0" xfId="158" applyFont="1" applyAlignment="1">
      <alignment vertical="center" wrapText="1"/>
    </xf>
    <xf numFmtId="0" fontId="31" fillId="0" borderId="0" xfId="158" applyFont="1" applyAlignment="1">
      <alignment horizontal="center" vertical="center" wrapText="1"/>
    </xf>
    <xf numFmtId="0" fontId="35" fillId="21" borderId="19" xfId="123" applyFont="1" applyFill="1" applyBorder="1" applyAlignment="1">
      <alignment horizontal="center" vertical="center"/>
    </xf>
    <xf numFmtId="4" fontId="35" fillId="21" borderId="19" xfId="123" applyNumberFormat="1" applyFont="1" applyFill="1" applyBorder="1" applyAlignment="1">
      <alignment horizontal="center" vertical="center"/>
    </xf>
    <xf numFmtId="2" fontId="35" fillId="21" borderId="19" xfId="123" applyNumberFormat="1" applyFont="1" applyFill="1" applyBorder="1" applyAlignment="1">
      <alignment horizontal="center" vertical="center"/>
    </xf>
    <xf numFmtId="0" fontId="36" fillId="2" borderId="32" xfId="140" applyFont="1" applyFill="1" applyBorder="1" applyAlignment="1">
      <alignment horizontal="center" vertical="center" wrapText="1"/>
    </xf>
    <xf numFmtId="0" fontId="36" fillId="2" borderId="33" xfId="140" applyFont="1" applyFill="1" applyBorder="1" applyAlignment="1">
      <alignment vertical="center" wrapText="1"/>
    </xf>
    <xf numFmtId="4" fontId="36" fillId="2" borderId="33" xfId="140" applyNumberFormat="1" applyFont="1" applyFill="1" applyBorder="1" applyAlignment="1">
      <alignment vertical="center"/>
    </xf>
    <xf numFmtId="43" fontId="36" fillId="2" borderId="33" xfId="140" applyNumberFormat="1" applyFont="1" applyFill="1" applyBorder="1" applyAlignment="1">
      <alignment horizontal="center" vertical="center"/>
    </xf>
    <xf numFmtId="43" fontId="31" fillId="2" borderId="1" xfId="140" applyNumberFormat="1" applyFont="1" applyFill="1" applyBorder="1" applyAlignment="1">
      <alignment horizontal="center" vertical="center"/>
    </xf>
    <xf numFmtId="0" fontId="40" fillId="2" borderId="30" xfId="140" applyFont="1" applyFill="1" applyBorder="1" applyAlignment="1">
      <alignment horizontal="center" vertical="center" wrapText="1"/>
    </xf>
    <xf numFmtId="2" fontId="31" fillId="2" borderId="1" xfId="123" applyNumberFormat="1" applyFont="1" applyFill="1" applyBorder="1" applyAlignment="1">
      <alignment horizontal="center" vertical="center"/>
    </xf>
    <xf numFmtId="4" fontId="31" fillId="2" borderId="1" xfId="164" applyNumberFormat="1" applyFont="1" applyFill="1" applyBorder="1" applyAlignment="1">
      <alignment horizontal="center" vertical="center" wrapText="1"/>
    </xf>
    <xf numFmtId="4" fontId="31" fillId="2" borderId="31" xfId="164" applyNumberFormat="1" applyFont="1" applyFill="1" applyBorder="1" applyAlignment="1">
      <alignment horizontal="center" vertical="center" wrapText="1"/>
    </xf>
    <xf numFmtId="2" fontId="36" fillId="21" borderId="19" xfId="11" applyNumberFormat="1" applyFont="1" applyFill="1" applyBorder="1" applyAlignment="1">
      <alignment horizontal="center" vertical="center"/>
    </xf>
    <xf numFmtId="2" fontId="31" fillId="0" borderId="0" xfId="11" applyNumberFormat="1" applyFont="1" applyAlignment="1">
      <alignment horizontal="center" vertical="center"/>
    </xf>
    <xf numFmtId="187" fontId="31" fillId="0" borderId="0" xfId="11" applyNumberFormat="1" applyFont="1" applyAlignment="1">
      <alignment vertical="center"/>
    </xf>
    <xf numFmtId="0" fontId="31" fillId="0" borderId="0" xfId="158" applyFont="1" applyAlignment="1">
      <alignment horizontal="center" vertical="center"/>
    </xf>
    <xf numFmtId="0" fontId="31" fillId="2" borderId="25" xfId="123" applyFont="1" applyFill="1" applyBorder="1" applyAlignment="1">
      <alignment vertical="center"/>
    </xf>
    <xf numFmtId="2" fontId="31" fillId="2" borderId="25" xfId="123" applyNumberFormat="1" applyFont="1" applyFill="1" applyBorder="1" applyAlignment="1">
      <alignment horizontal="center" vertical="center"/>
    </xf>
    <xf numFmtId="0" fontId="31" fillId="2" borderId="3" xfId="123" applyFont="1" applyFill="1" applyBorder="1" applyAlignment="1">
      <alignment vertical="center"/>
    </xf>
    <xf numFmtId="2" fontId="31" fillId="2" borderId="3" xfId="123" applyNumberFormat="1" applyFont="1" applyFill="1" applyBorder="1" applyAlignment="1">
      <alignment horizontal="center" vertical="center"/>
    </xf>
    <xf numFmtId="4" fontId="40" fillId="2" borderId="1" xfId="162" applyNumberFormat="1" applyFont="1" applyFill="1" applyBorder="1" applyAlignment="1">
      <alignment horizontal="center" vertical="center" wrapText="1"/>
    </xf>
    <xf numFmtId="4" fontId="31" fillId="2" borderId="24" xfId="123" applyNumberFormat="1" applyFont="1" applyFill="1" applyBorder="1" applyAlignment="1">
      <alignment vertical="center"/>
    </xf>
    <xf numFmtId="0" fontId="31" fillId="2" borderId="24" xfId="123" applyFont="1" applyFill="1" applyBorder="1" applyAlignment="1">
      <alignment vertical="center"/>
    </xf>
    <xf numFmtId="4" fontId="31" fillId="2" borderId="0" xfId="123" applyNumberFormat="1" applyFont="1" applyFill="1" applyAlignment="1">
      <alignment vertical="center"/>
    </xf>
    <xf numFmtId="0" fontId="32" fillId="2" borderId="0" xfId="123" applyFont="1" applyFill="1" applyAlignment="1">
      <alignment vertical="center"/>
    </xf>
    <xf numFmtId="0" fontId="33" fillId="2" borderId="0" xfId="123" applyFont="1" applyFill="1" applyAlignment="1">
      <alignment vertical="center"/>
    </xf>
    <xf numFmtId="0" fontId="31" fillId="2" borderId="0" xfId="123" applyFont="1" applyFill="1" applyAlignment="1">
      <alignment vertical="center" wrapText="1"/>
    </xf>
    <xf numFmtId="4" fontId="36" fillId="0" borderId="33" xfId="123" applyNumberFormat="1" applyFont="1" applyBorder="1" applyAlignment="1">
      <alignment vertical="center"/>
    </xf>
    <xf numFmtId="43" fontId="36" fillId="0" borderId="33" xfId="159" applyFont="1" applyBorder="1" applyAlignment="1">
      <alignment vertical="center"/>
    </xf>
    <xf numFmtId="4" fontId="31" fillId="2" borderId="1" xfId="140" applyNumberFormat="1" applyFont="1" applyFill="1" applyBorder="1" applyAlignment="1">
      <alignment vertical="center"/>
    </xf>
    <xf numFmtId="39" fontId="31" fillId="2" borderId="1" xfId="19" applyFont="1" applyFill="1" applyBorder="1" applyAlignment="1">
      <alignment vertical="center" wrapText="1"/>
    </xf>
    <xf numFmtId="43" fontId="31" fillId="0" borderId="1" xfId="159" applyFont="1" applyBorder="1" applyAlignment="1">
      <alignment vertical="center"/>
    </xf>
    <xf numFmtId="39" fontId="40" fillId="2" borderId="1" xfId="19" applyFont="1" applyFill="1" applyBorder="1" applyAlignment="1">
      <alignment vertical="center" wrapText="1"/>
    </xf>
    <xf numFmtId="43" fontId="40" fillId="0" borderId="1" xfId="159" applyFont="1" applyBorder="1" applyAlignment="1">
      <alignment vertical="center"/>
    </xf>
    <xf numFmtId="4" fontId="39" fillId="2" borderId="1" xfId="140" applyNumberFormat="1" applyFont="1" applyFill="1" applyBorder="1" applyAlignment="1">
      <alignment vertical="center" wrapText="1"/>
    </xf>
    <xf numFmtId="0" fontId="40" fillId="2" borderId="1" xfId="140" applyFont="1" applyFill="1" applyBorder="1" applyAlignment="1">
      <alignment vertical="center" wrapText="1"/>
    </xf>
    <xf numFmtId="4" fontId="40" fillId="2" borderId="1" xfId="140" applyNumberFormat="1" applyFont="1" applyFill="1" applyBorder="1" applyAlignment="1">
      <alignment vertical="center" wrapText="1"/>
    </xf>
    <xf numFmtId="0" fontId="34" fillId="2" borderId="1" xfId="158" applyFont="1" applyFill="1" applyBorder="1" applyAlignment="1">
      <alignment vertical="center" wrapText="1"/>
    </xf>
    <xf numFmtId="4" fontId="31" fillId="2" borderId="1" xfId="164" applyNumberFormat="1" applyFont="1" applyFill="1" applyBorder="1" applyAlignment="1">
      <alignment vertical="center" wrapText="1"/>
    </xf>
    <xf numFmtId="4" fontId="31" fillId="0" borderId="1" xfId="11" applyNumberFormat="1" applyFont="1" applyBorder="1" applyAlignment="1">
      <alignment vertical="center"/>
    </xf>
    <xf numFmtId="0" fontId="42" fillId="2" borderId="1" xfId="158" applyFont="1" applyFill="1" applyBorder="1" applyAlignment="1">
      <alignment vertical="center" wrapText="1"/>
    </xf>
    <xf numFmtId="0" fontId="34" fillId="2" borderId="1" xfId="140" applyFont="1" applyFill="1" applyBorder="1" applyAlignment="1">
      <alignment vertical="center" wrapText="1"/>
    </xf>
    <xf numFmtId="0" fontId="31" fillId="2" borderId="31" xfId="140" applyFont="1" applyFill="1" applyBorder="1" applyAlignment="1">
      <alignment vertical="center" wrapText="1"/>
    </xf>
    <xf numFmtId="4" fontId="31" fillId="2" borderId="31" xfId="164" applyNumberFormat="1" applyFont="1" applyFill="1" applyBorder="1" applyAlignment="1">
      <alignment vertical="center" wrapText="1"/>
    </xf>
    <xf numFmtId="4" fontId="31" fillId="0" borderId="31" xfId="11" applyNumberFormat="1" applyFont="1" applyBorder="1" applyAlignment="1">
      <alignment vertical="center"/>
    </xf>
    <xf numFmtId="43" fontId="31" fillId="0" borderId="31" xfId="159" applyFont="1" applyBorder="1" applyAlignment="1">
      <alignment vertical="center"/>
    </xf>
    <xf numFmtId="2" fontId="34" fillId="21" borderId="19" xfId="11" applyNumberFormat="1" applyFont="1" applyFill="1" applyBorder="1" applyAlignment="1">
      <alignment vertical="center"/>
    </xf>
    <xf numFmtId="4" fontId="36" fillId="21" borderId="19" xfId="11" applyNumberFormat="1" applyFont="1" applyFill="1" applyBorder="1" applyAlignment="1">
      <alignment vertical="center"/>
    </xf>
    <xf numFmtId="187" fontId="34" fillId="21" borderId="19" xfId="11" applyNumberFormat="1" applyFont="1" applyFill="1" applyBorder="1" applyAlignment="1">
      <alignment vertical="center"/>
    </xf>
    <xf numFmtId="2" fontId="31" fillId="0" borderId="0" xfId="11" applyNumberFormat="1" applyFont="1" applyAlignment="1">
      <alignment vertical="center"/>
    </xf>
    <xf numFmtId="4" fontId="31" fillId="0" borderId="0" xfId="11" applyNumberFormat="1" applyFont="1" applyAlignment="1">
      <alignment vertical="center"/>
    </xf>
    <xf numFmtId="4" fontId="31" fillId="2" borderId="25" xfId="123" applyNumberFormat="1" applyFont="1" applyFill="1" applyBorder="1" applyAlignment="1">
      <alignment vertical="center"/>
    </xf>
    <xf numFmtId="4" fontId="31" fillId="2" borderId="3" xfId="123" applyNumberFormat="1" applyFont="1" applyFill="1" applyBorder="1" applyAlignment="1">
      <alignment vertical="center"/>
    </xf>
    <xf numFmtId="4" fontId="31" fillId="2" borderId="1" xfId="123" applyNumberFormat="1" applyFont="1" applyFill="1" applyBorder="1" applyAlignment="1">
      <alignment vertical="center"/>
    </xf>
    <xf numFmtId="0" fontId="31" fillId="2" borderId="23" xfId="123" applyFont="1" applyFill="1" applyBorder="1" applyAlignment="1">
      <alignment horizontal="center" vertical="center"/>
    </xf>
    <xf numFmtId="0" fontId="31" fillId="2" borderId="1" xfId="123" applyFont="1" applyFill="1" applyBorder="1" applyAlignment="1">
      <alignment horizontal="center" vertical="center"/>
    </xf>
    <xf numFmtId="0" fontId="31" fillId="2" borderId="35" xfId="123" applyFont="1" applyFill="1" applyBorder="1" applyAlignment="1">
      <alignment horizontal="center" vertical="center"/>
    </xf>
    <xf numFmtId="0" fontId="32" fillId="2" borderId="35" xfId="123" applyFont="1" applyFill="1" applyBorder="1" applyAlignment="1">
      <alignment horizontal="center" vertical="center"/>
    </xf>
    <xf numFmtId="0" fontId="31" fillId="0" borderId="35" xfId="158" applyFont="1" applyBorder="1" applyAlignment="1">
      <alignment horizontal="center" vertical="center"/>
    </xf>
    <xf numFmtId="0" fontId="31" fillId="0" borderId="35" xfId="158" applyFont="1" applyBorder="1" applyAlignment="1">
      <alignment horizontal="center" vertical="center" wrapText="1"/>
    </xf>
    <xf numFmtId="0" fontId="31" fillId="2" borderId="30" xfId="158" applyFont="1" applyFill="1" applyBorder="1" applyAlignment="1">
      <alignment horizontal="center" vertical="center" wrapText="1"/>
    </xf>
    <xf numFmtId="0" fontId="31" fillId="2" borderId="36" xfId="158" applyFont="1" applyFill="1" applyBorder="1" applyAlignment="1">
      <alignment horizontal="center" vertical="center" wrapText="1"/>
    </xf>
    <xf numFmtId="2" fontId="31" fillId="0" borderId="35" xfId="11" applyNumberFormat="1" applyFont="1" applyBorder="1" applyAlignment="1">
      <alignment horizontal="center" vertical="center"/>
    </xf>
    <xf numFmtId="187" fontId="31" fillId="0" borderId="0" xfId="11" applyNumberFormat="1" applyFont="1" applyAlignment="1">
      <alignment horizontal="center" vertical="center"/>
    </xf>
    <xf numFmtId="0" fontId="31" fillId="2" borderId="22" xfId="123" applyFont="1" applyFill="1" applyBorder="1" applyAlignment="1">
      <alignment horizontal="center" vertical="center"/>
    </xf>
    <xf numFmtId="0" fontId="31" fillId="2" borderId="3" xfId="123" applyFont="1" applyFill="1" applyBorder="1" applyAlignment="1">
      <alignment horizontal="center" vertical="center"/>
    </xf>
    <xf numFmtId="187" fontId="41" fillId="0" borderId="1" xfId="11" applyNumberFormat="1" applyFont="1" applyBorder="1" applyAlignment="1">
      <alignment vertical="center"/>
    </xf>
    <xf numFmtId="0" fontId="39" fillId="22" borderId="1" xfId="140" applyFont="1" applyFill="1" applyBorder="1" applyAlignment="1">
      <alignment vertical="center" wrapText="1"/>
    </xf>
    <xf numFmtId="4" fontId="39" fillId="22" borderId="1" xfId="140" applyNumberFormat="1" applyFont="1" applyFill="1" applyBorder="1" applyAlignment="1">
      <alignment horizontal="center" vertical="center"/>
    </xf>
    <xf numFmtId="43" fontId="39" fillId="22" borderId="1" xfId="140" applyNumberFormat="1" applyFont="1" applyFill="1" applyBorder="1" applyAlignment="1">
      <alignment vertical="center"/>
    </xf>
    <xf numFmtId="43" fontId="40" fillId="22" borderId="1" xfId="159" applyFont="1" applyFill="1" applyBorder="1" applyAlignment="1">
      <alignment vertical="center"/>
    </xf>
    <xf numFmtId="187" fontId="35" fillId="22" borderId="1" xfId="11" applyNumberFormat="1" applyFont="1" applyFill="1" applyBorder="1" applyAlignment="1">
      <alignment vertical="center"/>
    </xf>
    <xf numFmtId="0" fontId="34" fillId="2" borderId="3" xfId="158" applyFont="1" applyFill="1" applyBorder="1" applyAlignment="1">
      <alignment vertical="center" wrapText="1"/>
    </xf>
    <xf numFmtId="4" fontId="31" fillId="2" borderId="3" xfId="164" applyNumberFormat="1" applyFont="1" applyFill="1" applyBorder="1" applyAlignment="1">
      <alignment vertical="center" wrapText="1"/>
    </xf>
    <xf numFmtId="4" fontId="31" fillId="2" borderId="3" xfId="164" applyNumberFormat="1" applyFont="1" applyFill="1" applyBorder="1" applyAlignment="1">
      <alignment horizontal="center" vertical="center" wrapText="1"/>
    </xf>
    <xf numFmtId="4" fontId="31" fillId="0" borderId="3" xfId="11" applyNumberFormat="1" applyFont="1" applyBorder="1" applyAlignment="1">
      <alignment vertical="center"/>
    </xf>
    <xf numFmtId="43" fontId="31" fillId="0" borderId="3" xfId="159" applyFont="1" applyBorder="1" applyAlignment="1">
      <alignment vertical="center"/>
    </xf>
    <xf numFmtId="187" fontId="34" fillId="0" borderId="14" xfId="11" applyNumberFormat="1" applyFont="1" applyBorder="1" applyAlignment="1">
      <alignment vertical="center"/>
    </xf>
    <xf numFmtId="0" fontId="34" fillId="2" borderId="42" xfId="158" applyFont="1" applyFill="1" applyBorder="1" applyAlignment="1">
      <alignment vertical="center" wrapText="1"/>
    </xf>
    <xf numFmtId="187" fontId="34" fillId="0" borderId="16" xfId="11" applyNumberFormat="1" applyFont="1" applyBorder="1" applyAlignment="1">
      <alignment vertical="center"/>
    </xf>
    <xf numFmtId="0" fontId="39" fillId="22" borderId="1" xfId="140" applyFont="1" applyFill="1" applyBorder="1" applyAlignment="1">
      <alignment horizontal="center" vertical="center" wrapText="1"/>
    </xf>
    <xf numFmtId="4" fontId="31" fillId="2" borderId="40" xfId="164" applyNumberFormat="1" applyFont="1" applyFill="1" applyBorder="1" applyAlignment="1">
      <alignment horizontal="center" vertical="center" wrapText="1"/>
    </xf>
    <xf numFmtId="0" fontId="37" fillId="22" borderId="1" xfId="2" applyFont="1" applyFill="1" applyBorder="1" applyAlignment="1">
      <alignment horizontal="center" vertical="center"/>
    </xf>
    <xf numFmtId="169" fontId="38" fillId="2" borderId="1" xfId="153" applyFont="1" applyFill="1" applyBorder="1" applyAlignment="1" applyProtection="1">
      <alignment horizontal="center" vertical="center" wrapText="1"/>
    </xf>
    <xf numFmtId="49" fontId="38" fillId="2" borderId="1" xfId="19" applyNumberFormat="1" applyFont="1" applyFill="1" applyBorder="1" applyAlignment="1">
      <alignment vertical="center" wrapText="1"/>
    </xf>
    <xf numFmtId="169" fontId="38" fillId="23" borderId="1" xfId="153" applyFont="1" applyFill="1" applyBorder="1" applyAlignment="1" applyProtection="1">
      <alignment horizontal="right" vertical="center"/>
    </xf>
    <xf numFmtId="0" fontId="38" fillId="2" borderId="1" xfId="11" applyFont="1" applyFill="1" applyBorder="1" applyAlignment="1">
      <alignment vertical="center" wrapText="1"/>
    </xf>
    <xf numFmtId="169" fontId="39" fillId="23" borderId="1" xfId="153" applyFont="1" applyFill="1" applyBorder="1" applyAlignment="1" applyProtection="1">
      <alignment horizontal="right" vertical="center"/>
    </xf>
    <xf numFmtId="0" fontId="39" fillId="2" borderId="1" xfId="11" applyFont="1" applyFill="1" applyBorder="1" applyAlignment="1">
      <alignment vertical="center" wrapText="1"/>
    </xf>
    <xf numFmtId="169" fontId="39" fillId="2" borderId="1" xfId="153" applyFont="1" applyFill="1" applyBorder="1" applyAlignment="1" applyProtection="1">
      <alignment horizontal="center" vertical="center" wrapText="1"/>
    </xf>
    <xf numFmtId="0" fontId="38" fillId="2" borderId="1" xfId="12" applyFont="1" applyFill="1" applyBorder="1" applyAlignment="1">
      <alignment vertical="center"/>
    </xf>
    <xf numFmtId="0" fontId="39" fillId="2" borderId="1" xfId="4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9" fillId="2" borderId="1" xfId="166" applyFont="1" applyFill="1" applyBorder="1" applyAlignment="1">
      <alignment vertical="center" wrapText="1"/>
    </xf>
    <xf numFmtId="49" fontId="38" fillId="2" borderId="1" xfId="19" applyNumberFormat="1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right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left" vertical="center" wrapText="1"/>
    </xf>
    <xf numFmtId="173" fontId="56" fillId="2" borderId="1" xfId="0" applyNumberFormat="1" applyFont="1" applyFill="1" applyBorder="1" applyAlignment="1">
      <alignment horizontal="right" vertical="center" wrapText="1"/>
    </xf>
    <xf numFmtId="0" fontId="40" fillId="2" borderId="1" xfId="0" applyFont="1" applyFill="1" applyBorder="1" applyAlignment="1">
      <alignment vertical="center" wrapText="1"/>
    </xf>
    <xf numFmtId="171" fontId="40" fillId="2" borderId="1" xfId="0" applyNumberFormat="1" applyFont="1" applyFill="1" applyBorder="1" applyAlignment="1">
      <alignment horizontal="right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right" vertical="center" wrapText="1"/>
    </xf>
    <xf numFmtId="0" fontId="56" fillId="2" borderId="1" xfId="0" applyFont="1" applyFill="1" applyBorder="1" applyAlignment="1">
      <alignment horizontal="right" vertical="center" wrapText="1"/>
    </xf>
    <xf numFmtId="0" fontId="39" fillId="2" borderId="1" xfId="167" applyFont="1" applyFill="1" applyBorder="1" applyAlignment="1">
      <alignment vertical="center" wrapText="1"/>
    </xf>
    <xf numFmtId="39" fontId="38" fillId="2" borderId="1" xfId="0" applyNumberFormat="1" applyFont="1" applyFill="1" applyBorder="1" applyAlignment="1">
      <alignment vertical="center" wrapText="1"/>
    </xf>
    <xf numFmtId="39" fontId="39" fillId="2" borderId="1" xfId="0" applyNumberFormat="1" applyFont="1" applyFill="1" applyBorder="1" applyAlignment="1">
      <alignment vertical="center" wrapText="1"/>
    </xf>
    <xf numFmtId="169" fontId="39" fillId="2" borderId="1" xfId="153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189" fontId="39" fillId="2" borderId="1" xfId="0" applyNumberFormat="1" applyFont="1" applyFill="1" applyBorder="1" applyAlignment="1">
      <alignment vertical="center" wrapText="1"/>
    </xf>
    <xf numFmtId="190" fontId="38" fillId="2" borderId="1" xfId="0" applyNumberFormat="1" applyFont="1" applyFill="1" applyBorder="1" applyAlignment="1">
      <alignment vertical="center" wrapText="1"/>
    </xf>
    <xf numFmtId="169" fontId="38" fillId="23" borderId="1" xfId="153" applyFont="1" applyFill="1" applyBorder="1" applyAlignment="1" applyProtection="1">
      <alignment horizontal="center" vertical="center"/>
    </xf>
    <xf numFmtId="2" fontId="39" fillId="2" borderId="1" xfId="153" applyNumberFormat="1" applyFont="1" applyFill="1" applyBorder="1" applyAlignment="1" applyProtection="1">
      <alignment horizontal="center" vertical="center"/>
    </xf>
    <xf numFmtId="2" fontId="39" fillId="2" borderId="1" xfId="0" applyNumberFormat="1" applyFont="1" applyFill="1" applyBorder="1" applyAlignment="1">
      <alignment horizontal="center" vertical="center" wrapText="1"/>
    </xf>
    <xf numFmtId="10" fontId="39" fillId="2" borderId="1" xfId="0" applyNumberFormat="1" applyFont="1" applyFill="1" applyBorder="1" applyAlignment="1">
      <alignment horizontal="center" vertical="center" wrapText="1"/>
    </xf>
    <xf numFmtId="2" fontId="40" fillId="2" borderId="1" xfId="153" applyNumberFormat="1" applyFont="1" applyFill="1" applyBorder="1" applyAlignment="1" applyProtection="1">
      <alignment horizontal="center" vertical="center"/>
    </xf>
    <xf numFmtId="2" fontId="38" fillId="2" borderId="1" xfId="153" applyNumberFormat="1" applyFont="1" applyFill="1" applyBorder="1" applyAlignment="1" applyProtection="1">
      <alignment horizontal="center" vertical="center" wrapText="1"/>
    </xf>
    <xf numFmtId="2" fontId="39" fillId="2" borderId="1" xfId="153" applyNumberFormat="1" applyFont="1" applyFill="1" applyBorder="1" applyAlignment="1" applyProtection="1">
      <alignment horizontal="center" vertical="center" wrapText="1"/>
    </xf>
    <xf numFmtId="172" fontId="39" fillId="2" borderId="1" xfId="0" applyNumberFormat="1" applyFont="1" applyFill="1" applyBorder="1" applyAlignment="1">
      <alignment horizontal="center" vertical="top" wrapText="1"/>
    </xf>
    <xf numFmtId="4" fontId="56" fillId="2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170" fontId="39" fillId="2" borderId="1" xfId="0" applyNumberFormat="1" applyFont="1" applyFill="1" applyBorder="1" applyAlignment="1">
      <alignment horizontal="center" vertical="center"/>
    </xf>
    <xf numFmtId="170" fontId="39" fillId="2" borderId="1" xfId="0" applyNumberFormat="1" applyFont="1" applyFill="1" applyBorder="1" applyAlignment="1">
      <alignment horizontal="center" vertical="center" wrapText="1"/>
    </xf>
    <xf numFmtId="39" fontId="39" fillId="2" borderId="1" xfId="0" applyNumberFormat="1" applyFont="1" applyFill="1" applyBorder="1" applyAlignment="1">
      <alignment horizontal="center" vertical="center"/>
    </xf>
    <xf numFmtId="39" fontId="39" fillId="2" borderId="1" xfId="0" applyNumberFormat="1" applyFont="1" applyFill="1" applyBorder="1" applyAlignment="1">
      <alignment horizontal="center" vertical="center" wrapText="1"/>
    </xf>
    <xf numFmtId="172" fontId="39" fillId="2" borderId="1" xfId="0" applyNumberFormat="1" applyFont="1" applyFill="1" applyBorder="1" applyAlignment="1">
      <alignment horizontal="center" vertical="center" wrapText="1"/>
    </xf>
    <xf numFmtId="4" fontId="56" fillId="2" borderId="1" xfId="0" applyNumberFormat="1" applyFont="1" applyFill="1" applyBorder="1" applyAlignment="1">
      <alignment horizontal="center" vertical="center" wrapText="1"/>
    </xf>
    <xf numFmtId="39" fontId="40" fillId="35" borderId="1" xfId="19" applyFont="1" applyFill="1" applyBorder="1" applyAlignment="1">
      <alignment vertical="center" wrapText="1"/>
    </xf>
    <xf numFmtId="43" fontId="40" fillId="35" borderId="1" xfId="159" applyFont="1" applyFill="1" applyBorder="1" applyAlignment="1">
      <alignment vertical="center"/>
    </xf>
    <xf numFmtId="0" fontId="37" fillId="35" borderId="1" xfId="0" applyFont="1" applyFill="1" applyBorder="1" applyAlignment="1">
      <alignment horizontal="center" vertical="center" wrapText="1"/>
    </xf>
    <xf numFmtId="0" fontId="37" fillId="35" borderId="1" xfId="0" applyFont="1" applyFill="1" applyBorder="1" applyAlignment="1">
      <alignment horizontal="left" vertical="center" wrapText="1"/>
    </xf>
    <xf numFmtId="172" fontId="39" fillId="35" borderId="1" xfId="0" applyNumberFormat="1" applyFont="1" applyFill="1" applyBorder="1" applyAlignment="1">
      <alignment horizontal="center" vertical="top" wrapText="1"/>
    </xf>
    <xf numFmtId="172" fontId="39" fillId="35" borderId="1" xfId="0" applyNumberFormat="1" applyFont="1" applyFill="1" applyBorder="1" applyAlignment="1">
      <alignment horizontal="center" vertical="center" wrapText="1"/>
    </xf>
    <xf numFmtId="169" fontId="58" fillId="24" borderId="1" xfId="153" applyFont="1" applyFill="1" applyBorder="1" applyAlignment="1" applyProtection="1">
      <alignment horizontal="center" vertical="center"/>
    </xf>
    <xf numFmtId="39" fontId="57" fillId="24" borderId="1" xfId="150" applyFont="1" applyFill="1" applyBorder="1" applyAlignment="1">
      <alignment horizontal="center" vertical="center"/>
    </xf>
    <xf numFmtId="2" fontId="39" fillId="24" borderId="1" xfId="153" applyNumberFormat="1" applyFont="1" applyFill="1" applyBorder="1" applyAlignment="1" applyProtection="1">
      <alignment horizontal="center" vertical="center"/>
    </xf>
    <xf numFmtId="169" fontId="39" fillId="24" borderId="1" xfId="153" applyFont="1" applyFill="1" applyBorder="1" applyAlignment="1" applyProtection="1">
      <alignment horizontal="center" vertical="center"/>
    </xf>
    <xf numFmtId="39" fontId="40" fillId="24" borderId="1" xfId="19" applyFont="1" applyFill="1" applyBorder="1" applyAlignment="1">
      <alignment vertical="center" wrapText="1"/>
    </xf>
    <xf numFmtId="43" fontId="40" fillId="24" borderId="1" xfId="159" applyFont="1" applyFill="1" applyBorder="1" applyAlignment="1">
      <alignment vertical="center"/>
    </xf>
    <xf numFmtId="169" fontId="59" fillId="23" borderId="1" xfId="153" applyFont="1" applyFill="1" applyBorder="1" applyAlignment="1" applyProtection="1">
      <alignment horizontal="right" vertical="center"/>
    </xf>
    <xf numFmtId="0" fontId="59" fillId="2" borderId="1" xfId="4" applyFont="1" applyFill="1" applyBorder="1" applyAlignment="1">
      <alignment vertical="center" wrapText="1"/>
    </xf>
    <xf numFmtId="2" fontId="59" fillId="2" borderId="1" xfId="153" applyNumberFormat="1" applyFont="1" applyFill="1" applyBorder="1" applyAlignment="1" applyProtection="1">
      <alignment horizontal="center" vertical="center"/>
    </xf>
    <xf numFmtId="169" fontId="59" fillId="2" borderId="1" xfId="153" applyFont="1" applyFill="1" applyBorder="1" applyAlignment="1" applyProtection="1">
      <alignment horizontal="center" vertical="center"/>
    </xf>
    <xf numFmtId="39" fontId="59" fillId="2" borderId="1" xfId="19" applyFont="1" applyFill="1" applyBorder="1" applyAlignment="1">
      <alignment vertical="center" wrapText="1"/>
    </xf>
    <xf numFmtId="43" fontId="59" fillId="0" borderId="1" xfId="159" applyFont="1" applyBorder="1" applyAlignment="1">
      <alignment vertical="center"/>
    </xf>
    <xf numFmtId="0" fontId="41" fillId="2" borderId="21" xfId="123" applyFont="1" applyFill="1" applyBorder="1" applyAlignment="1">
      <alignment vertical="center"/>
    </xf>
    <xf numFmtId="0" fontId="41" fillId="2" borderId="38" xfId="123" applyFont="1" applyFill="1" applyBorder="1" applyAlignment="1">
      <alignment vertical="center"/>
    </xf>
    <xf numFmtId="0" fontId="35" fillId="2" borderId="38" xfId="123" applyFont="1" applyFill="1" applyBorder="1" applyAlignment="1">
      <alignment vertical="center"/>
    </xf>
    <xf numFmtId="0" fontId="41" fillId="2" borderId="38" xfId="123" applyFont="1" applyFill="1" applyBorder="1" applyAlignment="1">
      <alignment vertical="center" wrapText="1"/>
    </xf>
    <xf numFmtId="4" fontId="35" fillId="0" borderId="34" xfId="123" applyNumberFormat="1" applyFont="1" applyBorder="1" applyAlignment="1">
      <alignment vertical="center"/>
    </xf>
    <xf numFmtId="4" fontId="41" fillId="0" borderId="15" xfId="11" applyNumberFormat="1" applyFont="1" applyBorder="1" applyAlignment="1">
      <alignment vertical="center"/>
    </xf>
    <xf numFmtId="187" fontId="41" fillId="35" borderId="1" xfId="11" applyNumberFormat="1" applyFont="1" applyFill="1" applyBorder="1" applyAlignment="1">
      <alignment vertical="center"/>
    </xf>
    <xf numFmtId="187" fontId="60" fillId="0" borderId="1" xfId="11" applyNumberFormat="1" applyFont="1" applyBorder="1" applyAlignment="1">
      <alignment vertical="center"/>
    </xf>
    <xf numFmtId="187" fontId="41" fillId="0" borderId="15" xfId="11" applyNumberFormat="1" applyFont="1" applyBorder="1" applyAlignment="1">
      <alignment vertical="center"/>
    </xf>
    <xf numFmtId="187" fontId="35" fillId="0" borderId="15" xfId="11" applyNumberFormat="1" applyFont="1" applyBorder="1" applyAlignment="1">
      <alignment vertical="center"/>
    </xf>
    <xf numFmtId="4" fontId="41" fillId="0" borderId="38" xfId="11" applyNumberFormat="1" applyFont="1" applyBorder="1" applyAlignment="1">
      <alignment vertical="center"/>
    </xf>
    <xf numFmtId="187" fontId="41" fillId="0" borderId="38" xfId="11" applyNumberFormat="1" applyFont="1" applyBorder="1" applyAlignment="1">
      <alignment vertical="center"/>
    </xf>
    <xf numFmtId="0" fontId="41" fillId="0" borderId="38" xfId="158" applyFont="1" applyBorder="1" applyAlignment="1">
      <alignment vertical="center" wrapText="1"/>
    </xf>
    <xf numFmtId="0" fontId="41" fillId="0" borderId="38" xfId="158" applyFont="1" applyBorder="1" applyAlignment="1">
      <alignment vertical="center"/>
    </xf>
    <xf numFmtId="0" fontId="41" fillId="2" borderId="26" xfId="123" applyFont="1" applyFill="1" applyBorder="1" applyAlignment="1">
      <alignment vertical="center"/>
    </xf>
    <xf numFmtId="0" fontId="41" fillId="2" borderId="3" xfId="123" applyFont="1" applyFill="1" applyBorder="1" applyAlignment="1">
      <alignment vertical="center"/>
    </xf>
    <xf numFmtId="0" fontId="41" fillId="2" borderId="1" xfId="123" applyFont="1" applyFill="1" applyBorder="1" applyAlignment="1">
      <alignment vertical="center"/>
    </xf>
    <xf numFmtId="187" fontId="34" fillId="24" borderId="1" xfId="11" applyNumberFormat="1" applyFont="1" applyFill="1" applyBorder="1" applyAlignment="1">
      <alignment vertical="center"/>
    </xf>
    <xf numFmtId="0" fontId="56" fillId="2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170" fontId="59" fillId="2" borderId="1" xfId="0" applyNumberFormat="1" applyFont="1" applyFill="1" applyBorder="1" applyAlignment="1">
      <alignment horizontal="center" vertical="center" wrapText="1"/>
    </xf>
    <xf numFmtId="187" fontId="34" fillId="0" borderId="15" xfId="11" applyNumberFormat="1" applyFont="1" applyBorder="1" applyAlignment="1">
      <alignment vertical="center"/>
    </xf>
    <xf numFmtId="187" fontId="42" fillId="0" borderId="16" xfId="11" applyNumberFormat="1" applyFont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170" fontId="39" fillId="2" borderId="3" xfId="0" applyNumberFormat="1" applyFont="1" applyFill="1" applyBorder="1" applyAlignment="1">
      <alignment horizontal="center" vertical="center" wrapText="1"/>
    </xf>
    <xf numFmtId="169" fontId="39" fillId="2" borderId="3" xfId="153" applyFont="1" applyFill="1" applyBorder="1" applyAlignment="1" applyProtection="1">
      <alignment horizontal="center" vertical="center"/>
    </xf>
    <xf numFmtId="39" fontId="40" fillId="2" borderId="3" xfId="19" applyFont="1" applyFill="1" applyBorder="1" applyAlignment="1">
      <alignment vertical="center" wrapText="1"/>
    </xf>
    <xf numFmtId="43" fontId="40" fillId="0" borderId="3" xfId="159" applyFont="1" applyBorder="1" applyAlignment="1">
      <alignment vertical="center"/>
    </xf>
    <xf numFmtId="187" fontId="41" fillId="0" borderId="3" xfId="11" applyNumberFormat="1" applyFont="1" applyBorder="1" applyAlignment="1">
      <alignment vertical="center"/>
    </xf>
    <xf numFmtId="0" fontId="39" fillId="2" borderId="31" xfId="0" applyFont="1" applyFill="1" applyBorder="1" applyAlignment="1">
      <alignment vertical="center"/>
    </xf>
    <xf numFmtId="170" fontId="39" fillId="2" borderId="31" xfId="0" applyNumberFormat="1" applyFont="1" applyFill="1" applyBorder="1" applyAlignment="1">
      <alignment horizontal="center" vertical="center" wrapText="1"/>
    </xf>
    <xf numFmtId="169" fontId="39" fillId="2" borderId="31" xfId="153" applyFont="1" applyFill="1" applyBorder="1" applyAlignment="1" applyProtection="1">
      <alignment horizontal="center" vertical="center"/>
    </xf>
    <xf numFmtId="39" fontId="40" fillId="2" borderId="31" xfId="19" applyFont="1" applyFill="1" applyBorder="1" applyAlignment="1">
      <alignment vertical="center" wrapText="1"/>
    </xf>
    <xf numFmtId="43" fontId="40" fillId="0" borderId="31" xfId="159" applyFont="1" applyBorder="1" applyAlignment="1">
      <alignment vertical="center"/>
    </xf>
    <xf numFmtId="187" fontId="41" fillId="0" borderId="31" xfId="11" applyNumberFormat="1" applyFont="1" applyBorder="1" applyAlignment="1">
      <alignment vertical="center"/>
    </xf>
    <xf numFmtId="0" fontId="39" fillId="2" borderId="3" xfId="0" applyFont="1" applyFill="1" applyBorder="1" applyAlignment="1">
      <alignment horizontal="left" vertical="center" wrapText="1"/>
    </xf>
    <xf numFmtId="2" fontId="39" fillId="2" borderId="3" xfId="0" applyNumberFormat="1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left" vertical="center" wrapText="1"/>
    </xf>
    <xf numFmtId="2" fontId="39" fillId="2" borderId="31" xfId="0" applyNumberFormat="1" applyFont="1" applyFill="1" applyBorder="1" applyAlignment="1">
      <alignment horizontal="center" vertical="center" wrapText="1"/>
    </xf>
    <xf numFmtId="169" fontId="39" fillId="23" borderId="3" xfId="153" applyFont="1" applyFill="1" applyBorder="1" applyAlignment="1" applyProtection="1">
      <alignment horizontal="right" vertical="center"/>
    </xf>
    <xf numFmtId="169" fontId="39" fillId="23" borderId="31" xfId="153" applyFont="1" applyFill="1" applyBorder="1" applyAlignment="1" applyProtection="1">
      <alignment horizontal="right" vertical="center"/>
    </xf>
    <xf numFmtId="169" fontId="37" fillId="35" borderId="1" xfId="153" applyFont="1" applyFill="1" applyBorder="1" applyAlignment="1" applyProtection="1">
      <alignment horizontal="center" vertical="center" wrapText="1"/>
    </xf>
    <xf numFmtId="49" fontId="37" fillId="35" borderId="1" xfId="19" applyNumberFormat="1" applyFont="1" applyFill="1" applyBorder="1" applyAlignment="1">
      <alignment vertical="center" wrapText="1"/>
    </xf>
    <xf numFmtId="4" fontId="41" fillId="35" borderId="1" xfId="140" applyNumberFormat="1" applyFont="1" applyFill="1" applyBorder="1" applyAlignment="1">
      <alignment vertical="center"/>
    </xf>
    <xf numFmtId="43" fontId="41" fillId="35" borderId="1" xfId="140" applyNumberFormat="1" applyFont="1" applyFill="1" applyBorder="1" applyAlignment="1">
      <alignment horizontal="center" vertical="center"/>
    </xf>
    <xf numFmtId="4" fontId="41" fillId="35" borderId="1" xfId="158" applyNumberFormat="1" applyFont="1" applyFill="1" applyBorder="1" applyAlignment="1">
      <alignment vertical="center" wrapText="1"/>
    </xf>
    <xf numFmtId="43" fontId="41" fillId="35" borderId="1" xfId="159" applyFont="1" applyFill="1" applyBorder="1" applyAlignment="1">
      <alignment vertical="center"/>
    </xf>
    <xf numFmtId="4" fontId="41" fillId="35" borderId="15" xfId="11" applyNumberFormat="1" applyFont="1" applyFill="1" applyBorder="1" applyAlignment="1">
      <alignment vertical="center"/>
    </xf>
    <xf numFmtId="0" fontId="31" fillId="2" borderId="13" xfId="123" applyFont="1" applyFill="1" applyBorder="1" applyAlignment="1">
      <alignment vertical="center"/>
    </xf>
    <xf numFmtId="169" fontId="39" fillId="23" borderId="17" xfId="153" applyFont="1" applyFill="1" applyBorder="1" applyAlignment="1" applyProtection="1">
      <alignment horizontal="right" vertical="center"/>
    </xf>
    <xf numFmtId="39" fontId="39" fillId="2" borderId="17" xfId="0" applyNumberFormat="1" applyFont="1" applyFill="1" applyBorder="1" applyAlignment="1">
      <alignment vertical="center" wrapText="1"/>
    </xf>
    <xf numFmtId="172" fontId="39" fillId="2" borderId="17" xfId="0" applyNumberFormat="1" applyFont="1" applyFill="1" applyBorder="1" applyAlignment="1">
      <alignment horizontal="center" vertical="top" wrapText="1"/>
    </xf>
    <xf numFmtId="169" fontId="39" fillId="2" borderId="17" xfId="153" applyFont="1" applyFill="1" applyBorder="1" applyAlignment="1" applyProtection="1">
      <alignment horizontal="center" vertical="center"/>
    </xf>
    <xf numFmtId="39" fontId="40" fillId="2" borderId="17" xfId="19" applyFont="1" applyFill="1" applyBorder="1" applyAlignment="1">
      <alignment vertical="center" wrapText="1"/>
    </xf>
    <xf numFmtId="43" fontId="40" fillId="0" borderId="17" xfId="159" applyFont="1" applyBorder="1" applyAlignment="1">
      <alignment vertical="center"/>
    </xf>
    <xf numFmtId="187" fontId="41" fillId="0" borderId="17" xfId="11" applyNumberFormat="1" applyFont="1" applyBorder="1" applyAlignment="1">
      <alignment vertical="center"/>
    </xf>
    <xf numFmtId="169" fontId="58" fillId="25" borderId="27" xfId="153" applyFont="1" applyFill="1" applyBorder="1" applyAlignment="1" applyProtection="1">
      <alignment horizontal="center" vertical="center"/>
    </xf>
    <xf numFmtId="39" fontId="57" fillId="25" borderId="28" xfId="150" applyFont="1" applyFill="1" applyBorder="1" applyAlignment="1">
      <alignment horizontal="center" vertical="center"/>
    </xf>
    <xf numFmtId="2" fontId="39" fillId="25" borderId="28" xfId="153" applyNumberFormat="1" applyFont="1" applyFill="1" applyBorder="1" applyAlignment="1" applyProtection="1">
      <alignment horizontal="center" vertical="center"/>
    </xf>
    <xf numFmtId="169" fontId="39" fillId="25" borderId="28" xfId="153" applyFont="1" applyFill="1" applyBorder="1" applyAlignment="1" applyProtection="1">
      <alignment horizontal="center" vertical="center"/>
    </xf>
    <xf numFmtId="39" fontId="40" fillId="25" borderId="28" xfId="19" applyFont="1" applyFill="1" applyBorder="1" applyAlignment="1">
      <alignment vertical="center" wrapText="1"/>
    </xf>
    <xf numFmtId="43" fontId="40" fillId="25" borderId="28" xfId="159" applyFont="1" applyFill="1" applyBorder="1" applyAlignment="1">
      <alignment vertical="center"/>
    </xf>
    <xf numFmtId="187" fontId="34" fillId="25" borderId="29" xfId="11" applyNumberFormat="1" applyFont="1" applyFill="1" applyBorder="1" applyAlignment="1">
      <alignment vertical="center"/>
    </xf>
    <xf numFmtId="169" fontId="39" fillId="2" borderId="2" xfId="153" applyFont="1" applyFill="1" applyBorder="1" applyAlignment="1" applyProtection="1">
      <alignment horizontal="center" vertical="center"/>
    </xf>
    <xf numFmtId="39" fontId="38" fillId="2" borderId="2" xfId="150" applyFont="1" applyFill="1" applyBorder="1" applyAlignment="1">
      <alignment horizontal="center" vertical="center"/>
    </xf>
    <xf numFmtId="2" fontId="39" fillId="2" borderId="2" xfId="153" applyNumberFormat="1" applyFont="1" applyFill="1" applyBorder="1" applyAlignment="1" applyProtection="1">
      <alignment horizontal="center" vertical="center"/>
    </xf>
    <xf numFmtId="39" fontId="40" fillId="2" borderId="2" xfId="19" applyFont="1" applyFill="1" applyBorder="1" applyAlignment="1">
      <alignment vertical="center" wrapText="1"/>
    </xf>
    <xf numFmtId="43" fontId="40" fillId="0" borderId="2" xfId="159" applyFont="1" applyBorder="1" applyAlignment="1">
      <alignment vertical="center"/>
    </xf>
    <xf numFmtId="187" fontId="41" fillId="0" borderId="2" xfId="11" applyNumberFormat="1" applyFont="1" applyBorder="1" applyAlignment="1">
      <alignment vertical="center"/>
    </xf>
    <xf numFmtId="170" fontId="38" fillId="2" borderId="3" xfId="0" applyNumberFormat="1" applyFont="1" applyFill="1" applyBorder="1" applyAlignment="1">
      <alignment horizontal="right" vertical="center"/>
    </xf>
    <xf numFmtId="0" fontId="38" fillId="2" borderId="3" xfId="0" applyFont="1" applyFill="1" applyBorder="1" applyAlignment="1">
      <alignment vertical="center" wrapText="1"/>
    </xf>
    <xf numFmtId="170" fontId="39" fillId="2" borderId="3" xfId="0" applyNumberFormat="1" applyFont="1" applyFill="1" applyBorder="1" applyAlignment="1">
      <alignment horizontal="center" vertical="center"/>
    </xf>
    <xf numFmtId="39" fontId="39" fillId="2" borderId="3" xfId="0" applyNumberFormat="1" applyFont="1" applyFill="1" applyBorder="1" applyAlignment="1">
      <alignment horizontal="center" vertical="center"/>
    </xf>
    <xf numFmtId="170" fontId="37" fillId="35" borderId="27" xfId="0" applyNumberFormat="1" applyFont="1" applyFill="1" applyBorder="1" applyAlignment="1">
      <alignment horizontal="center" vertical="center"/>
    </xf>
    <xf numFmtId="0" fontId="37" fillId="35" borderId="28" xfId="0" applyFont="1" applyFill="1" applyBorder="1" applyAlignment="1">
      <alignment vertical="center" wrapText="1"/>
    </xf>
    <xf numFmtId="170" fontId="39" fillId="35" borderId="28" xfId="0" applyNumberFormat="1" applyFont="1" applyFill="1" applyBorder="1" applyAlignment="1">
      <alignment horizontal="center" vertical="center"/>
    </xf>
    <xf numFmtId="39" fontId="39" fillId="35" borderId="28" xfId="0" applyNumberFormat="1" applyFont="1" applyFill="1" applyBorder="1" applyAlignment="1">
      <alignment horizontal="center" vertical="center"/>
    </xf>
    <xf numFmtId="39" fontId="40" fillId="35" borderId="28" xfId="19" applyFont="1" applyFill="1" applyBorder="1" applyAlignment="1">
      <alignment vertical="center" wrapText="1"/>
    </xf>
    <xf numFmtId="43" fontId="40" fillId="35" borderId="28" xfId="159" applyFont="1" applyFill="1" applyBorder="1" applyAlignment="1">
      <alignment vertical="center"/>
    </xf>
    <xf numFmtId="187" fontId="41" fillId="35" borderId="29" xfId="11" applyNumberFormat="1" applyFont="1" applyFill="1" applyBorder="1" applyAlignment="1">
      <alignment vertical="center"/>
    </xf>
    <xf numFmtId="0" fontId="39" fillId="2" borderId="17" xfId="0" applyFont="1" applyFill="1" applyBorder="1" applyAlignment="1">
      <alignment vertical="center"/>
    </xf>
    <xf numFmtId="170" fontId="39" fillId="2" borderId="17" xfId="0" applyNumberFormat="1" applyFont="1" applyFill="1" applyBorder="1" applyAlignment="1">
      <alignment horizontal="center" vertical="center" wrapText="1"/>
    </xf>
    <xf numFmtId="169" fontId="39" fillId="0" borderId="3" xfId="153" applyFont="1" applyFill="1" applyBorder="1" applyAlignment="1" applyProtection="1">
      <alignment horizontal="center" vertical="center"/>
    </xf>
    <xf numFmtId="39" fontId="38" fillId="0" borderId="3" xfId="150" applyFont="1" applyBorder="1" applyAlignment="1">
      <alignment horizontal="center" vertical="center"/>
    </xf>
    <xf numFmtId="2" fontId="39" fillId="0" borderId="3" xfId="153" applyNumberFormat="1" applyFont="1" applyFill="1" applyBorder="1" applyAlignment="1" applyProtection="1">
      <alignment horizontal="center" vertical="center"/>
    </xf>
    <xf numFmtId="169" fontId="58" fillId="24" borderId="27" xfId="153" applyFont="1" applyFill="1" applyBorder="1" applyAlignment="1" applyProtection="1">
      <alignment horizontal="center" vertical="center"/>
    </xf>
    <xf numFmtId="39" fontId="57" fillId="24" borderId="28" xfId="150" applyFont="1" applyFill="1" applyBorder="1" applyAlignment="1">
      <alignment horizontal="center" vertical="center"/>
    </xf>
    <xf numFmtId="2" fontId="39" fillId="24" borderId="28" xfId="153" applyNumberFormat="1" applyFont="1" applyFill="1" applyBorder="1" applyAlignment="1" applyProtection="1">
      <alignment horizontal="center" vertical="center"/>
    </xf>
    <xf numFmtId="169" fontId="39" fillId="24" borderId="28" xfId="153" applyFont="1" applyFill="1" applyBorder="1" applyAlignment="1" applyProtection="1">
      <alignment horizontal="center" vertical="center"/>
    </xf>
    <xf numFmtId="39" fontId="40" fillId="24" borderId="28" xfId="19" applyFont="1" applyFill="1" applyBorder="1" applyAlignment="1">
      <alignment vertical="center" wrapText="1"/>
    </xf>
    <xf numFmtId="43" fontId="40" fillId="24" borderId="28" xfId="159" applyFont="1" applyFill="1" applyBorder="1" applyAlignment="1">
      <alignment vertical="center"/>
    </xf>
    <xf numFmtId="187" fontId="34" fillId="24" borderId="29" xfId="11" applyNumberFormat="1" applyFont="1" applyFill="1" applyBorder="1" applyAlignment="1">
      <alignment vertical="center"/>
    </xf>
    <xf numFmtId="0" fontId="39" fillId="2" borderId="17" xfId="17" applyFont="1" applyFill="1" applyBorder="1" applyAlignment="1">
      <alignment vertical="center" wrapText="1"/>
    </xf>
    <xf numFmtId="2" fontId="39" fillId="2" borderId="17" xfId="153" applyNumberFormat="1" applyFont="1" applyFill="1" applyBorder="1" applyAlignment="1" applyProtection="1">
      <alignment horizontal="center" vertical="center" wrapText="1"/>
    </xf>
    <xf numFmtId="169" fontId="39" fillId="2" borderId="17" xfId="153" applyFont="1" applyFill="1" applyBorder="1" applyAlignment="1" applyProtection="1">
      <alignment horizontal="center" vertical="center"/>
      <protection locked="0"/>
    </xf>
    <xf numFmtId="1" fontId="39" fillId="2" borderId="3" xfId="4" applyNumberFormat="1" applyFont="1" applyFill="1" applyBorder="1" applyAlignment="1">
      <alignment horizontal="center" vertical="center"/>
    </xf>
    <xf numFmtId="0" fontId="39" fillId="2" borderId="3" xfId="4" applyFont="1" applyFill="1" applyBorder="1" applyAlignment="1">
      <alignment vertical="center" wrapText="1"/>
    </xf>
    <xf numFmtId="169" fontId="39" fillId="2" borderId="3" xfId="3" applyFont="1" applyFill="1" applyBorder="1" applyAlignment="1" applyProtection="1">
      <alignment horizontal="center" vertical="center"/>
    </xf>
    <xf numFmtId="169" fontId="58" fillId="24" borderId="28" xfId="3" applyFont="1" applyFill="1" applyBorder="1" applyAlignment="1" applyProtection="1">
      <alignment horizontal="center" vertical="center" wrapText="1"/>
    </xf>
    <xf numFmtId="169" fontId="58" fillId="24" borderId="28" xfId="3" applyFont="1" applyFill="1" applyBorder="1" applyAlignment="1" applyProtection="1">
      <alignment horizontal="center" vertical="center"/>
    </xf>
    <xf numFmtId="39" fontId="42" fillId="24" borderId="28" xfId="19" applyFont="1" applyFill="1" applyBorder="1" applyAlignment="1">
      <alignment vertical="center" wrapText="1"/>
    </xf>
    <xf numFmtId="43" fontId="42" fillId="24" borderId="28" xfId="159" applyFont="1" applyFill="1" applyBorder="1" applyAlignment="1">
      <alignment vertical="center"/>
    </xf>
    <xf numFmtId="43" fontId="65" fillId="19" borderId="19" xfId="98" applyFont="1" applyFill="1" applyBorder="1" applyAlignment="1">
      <alignment wrapText="1"/>
    </xf>
    <xf numFmtId="43" fontId="31" fillId="0" borderId="0" xfId="98" applyFont="1" applyFill="1"/>
    <xf numFmtId="43" fontId="31" fillId="0" borderId="23" xfId="98" applyFont="1" applyBorder="1" applyAlignment="1">
      <alignment horizontal="center"/>
    </xf>
    <xf numFmtId="43" fontId="31" fillId="0" borderId="24" xfId="98" applyFont="1" applyBorder="1"/>
    <xf numFmtId="43" fontId="31" fillId="0" borderId="24" xfId="98" applyFont="1" applyBorder="1" applyAlignment="1">
      <alignment horizontal="center"/>
    </xf>
    <xf numFmtId="43" fontId="31" fillId="0" borderId="21" xfId="98" applyFont="1" applyBorder="1"/>
    <xf numFmtId="43" fontId="31" fillId="0" borderId="0" xfId="98" applyFont="1"/>
    <xf numFmtId="43" fontId="31" fillId="0" borderId="35" xfId="98" applyFont="1" applyBorder="1" applyAlignment="1">
      <alignment horizontal="center"/>
    </xf>
    <xf numFmtId="43" fontId="31" fillId="0" borderId="0" xfId="98" applyFont="1" applyAlignment="1">
      <alignment horizontal="center"/>
    </xf>
    <xf numFmtId="43" fontId="70" fillId="0" borderId="0" xfId="98" applyFont="1"/>
    <xf numFmtId="43" fontId="31" fillId="0" borderId="38" xfId="98" applyFont="1" applyBorder="1"/>
    <xf numFmtId="43" fontId="35" fillId="0" borderId="35" xfId="98" applyFont="1" applyBorder="1" applyAlignment="1">
      <alignment horizontal="center" vertical="center"/>
    </xf>
    <xf numFmtId="43" fontId="35" fillId="0" borderId="0" xfId="98" applyFont="1" applyAlignment="1">
      <alignment horizontal="center" vertical="center"/>
    </xf>
    <xf numFmtId="43" fontId="35" fillId="0" borderId="38" xfId="98" applyFont="1" applyBorder="1" applyAlignment="1">
      <alignment horizontal="center" vertical="center"/>
    </xf>
    <xf numFmtId="43" fontId="35" fillId="0" borderId="22" xfId="98" applyFont="1" applyBorder="1" applyAlignment="1">
      <alignment horizontal="center" vertical="center"/>
    </xf>
    <xf numFmtId="43" fontId="35" fillId="0" borderId="25" xfId="98" applyFont="1" applyBorder="1" applyAlignment="1">
      <alignment horizontal="center" vertical="center"/>
    </xf>
    <xf numFmtId="43" fontId="35" fillId="0" borderId="26" xfId="98" applyFont="1" applyBorder="1" applyAlignment="1">
      <alignment horizontal="center" vertical="center"/>
    </xf>
    <xf numFmtId="43" fontId="63" fillId="20" borderId="19" xfId="98" applyFont="1" applyFill="1" applyBorder="1" applyAlignment="1">
      <alignment horizontal="center"/>
    </xf>
    <xf numFmtId="43" fontId="63" fillId="20" borderId="19" xfId="98" applyFont="1" applyFill="1" applyBorder="1" applyAlignment="1">
      <alignment horizontal="center" vertical="center"/>
    </xf>
    <xf numFmtId="43" fontId="63" fillId="0" borderId="19" xfId="98" applyFont="1" applyFill="1" applyBorder="1" applyAlignment="1">
      <alignment horizontal="center"/>
    </xf>
    <xf numFmtId="43" fontId="63" fillId="0" borderId="19" xfId="98" applyFont="1" applyBorder="1" applyAlignment="1">
      <alignment horizontal="center" vertical="center"/>
    </xf>
    <xf numFmtId="43" fontId="63" fillId="0" borderId="19" xfId="98" applyFont="1" applyFill="1" applyBorder="1" applyAlignment="1">
      <alignment horizontal="center" vertical="center"/>
    </xf>
    <xf numFmtId="43" fontId="63" fillId="19" borderId="19" xfId="98" applyFont="1" applyFill="1" applyBorder="1" applyAlignment="1">
      <alignment horizontal="left" vertical="center" wrapText="1"/>
    </xf>
    <xf numFmtId="43" fontId="63" fillId="19" borderId="19" xfId="98" applyFont="1" applyFill="1" applyBorder="1" applyAlignment="1">
      <alignment horizontal="center" vertical="center"/>
    </xf>
    <xf numFmtId="43" fontId="63" fillId="19" borderId="19" xfId="98" applyFont="1" applyFill="1" applyBorder="1" applyAlignment="1">
      <alignment horizontal="left" vertical="center"/>
    </xf>
    <xf numFmtId="43" fontId="38" fillId="19" borderId="29" xfId="98" applyFont="1" applyFill="1" applyBorder="1" applyAlignment="1" applyProtection="1">
      <alignment vertical="center" wrapText="1"/>
    </xf>
    <xf numFmtId="43" fontId="66" fillId="0" borderId="40" xfId="98" applyFont="1" applyBorder="1" applyAlignment="1">
      <alignment horizontal="center" vertical="center" wrapText="1"/>
    </xf>
    <xf numFmtId="43" fontId="22" fillId="0" borderId="3" xfId="98" applyFont="1" applyBorder="1" applyAlignment="1">
      <alignment horizontal="left" vertical="center" wrapText="1"/>
    </xf>
    <xf numFmtId="43" fontId="22" fillId="0" borderId="3" xfId="98" applyFont="1" applyFill="1" applyBorder="1" applyAlignment="1">
      <alignment horizontal="center" vertical="center"/>
    </xf>
    <xf numFmtId="43" fontId="22" fillId="2" borderId="3" xfId="98" applyFont="1" applyFill="1" applyBorder="1" applyAlignment="1" applyProtection="1">
      <alignment vertical="center" wrapText="1"/>
    </xf>
    <xf numFmtId="43" fontId="22" fillId="2" borderId="14" xfId="98" applyFont="1" applyFill="1" applyBorder="1" applyAlignment="1" applyProtection="1">
      <alignment vertical="center" wrapText="1"/>
    </xf>
    <xf numFmtId="43" fontId="66" fillId="0" borderId="30" xfId="98" applyFont="1" applyBorder="1" applyAlignment="1">
      <alignment horizontal="center" vertical="center" wrapText="1"/>
    </xf>
    <xf numFmtId="43" fontId="22" fillId="0" borderId="1" xfId="98" applyFont="1" applyBorder="1" applyAlignment="1">
      <alignment horizontal="left" vertical="center" wrapText="1"/>
    </xf>
    <xf numFmtId="43" fontId="22" fillId="0" borderId="1" xfId="98" applyFont="1" applyFill="1" applyBorder="1" applyAlignment="1">
      <alignment horizontal="center" vertical="center"/>
    </xf>
    <xf numFmtId="43" fontId="22" fillId="2" borderId="1" xfId="98" applyFont="1" applyFill="1" applyBorder="1" applyAlignment="1" applyProtection="1">
      <alignment vertical="center" wrapText="1"/>
    </xf>
    <xf numFmtId="43" fontId="22" fillId="2" borderId="15" xfId="98" applyFont="1" applyFill="1" applyBorder="1" applyAlignment="1" applyProtection="1">
      <alignment vertical="center" wrapText="1"/>
    </xf>
    <xf numFmtId="43" fontId="66" fillId="0" borderId="39" xfId="98" applyFont="1" applyBorder="1" applyAlignment="1">
      <alignment horizontal="center" wrapText="1"/>
    </xf>
    <xf numFmtId="43" fontId="22" fillId="0" borderId="17" xfId="98" applyFont="1" applyBorder="1" applyAlignment="1">
      <alignment horizontal="left" vertical="center" wrapText="1"/>
    </xf>
    <xf numFmtId="43" fontId="22" fillId="0" borderId="17" xfId="98" applyFont="1" applyFill="1" applyBorder="1" applyAlignment="1">
      <alignment horizontal="center" vertical="center"/>
    </xf>
    <xf numFmtId="43" fontId="22" fillId="0" borderId="17" xfId="98" applyFont="1" applyFill="1" applyBorder="1" applyAlignment="1">
      <alignment horizontal="left" vertical="center"/>
    </xf>
    <xf numFmtId="43" fontId="22" fillId="0" borderId="37" xfId="98" applyFont="1" applyFill="1" applyBorder="1" applyAlignment="1">
      <alignment horizontal="left" vertical="center"/>
    </xf>
    <xf numFmtId="43" fontId="65" fillId="19" borderId="19" xfId="98" applyFont="1" applyFill="1" applyBorder="1" applyAlignment="1">
      <alignment horizontal="center" wrapText="1"/>
    </xf>
    <xf numFmtId="43" fontId="22" fillId="19" borderId="19" xfId="98" applyFont="1" applyFill="1" applyBorder="1" applyAlignment="1">
      <alignment horizontal="center" vertical="center"/>
    </xf>
    <xf numFmtId="43" fontId="22" fillId="19" borderId="19" xfId="98" applyFont="1" applyFill="1" applyBorder="1" applyAlignment="1">
      <alignment horizontal="left" vertical="center"/>
    </xf>
    <xf numFmtId="43" fontId="31" fillId="0" borderId="40" xfId="98" applyFont="1" applyBorder="1" applyAlignment="1">
      <alignment horizontal="center" vertical="center" wrapText="1"/>
    </xf>
    <xf numFmtId="43" fontId="31" fillId="0" borderId="3" xfId="98" applyFont="1" applyBorder="1" applyAlignment="1">
      <alignment horizontal="left" vertical="center" wrapText="1"/>
    </xf>
    <xf numFmtId="43" fontId="31" fillId="0" borderId="3" xfId="98" applyFont="1" applyFill="1" applyBorder="1" applyAlignment="1">
      <alignment horizontal="center" vertical="center"/>
    </xf>
    <xf numFmtId="43" fontId="31" fillId="2" borderId="3" xfId="98" applyFont="1" applyFill="1" applyBorder="1" applyAlignment="1" applyProtection="1">
      <alignment vertical="center" wrapText="1"/>
    </xf>
    <xf numFmtId="43" fontId="31" fillId="2" borderId="14" xfId="98" applyFont="1" applyFill="1" applyBorder="1" applyAlignment="1" applyProtection="1">
      <alignment vertical="center" wrapText="1"/>
    </xf>
    <xf numFmtId="43" fontId="63" fillId="0" borderId="17" xfId="98" applyFont="1" applyFill="1" applyBorder="1" applyAlignment="1">
      <alignment horizontal="left" vertical="center"/>
    </xf>
    <xf numFmtId="43" fontId="63" fillId="0" borderId="37" xfId="98" applyFont="1" applyFill="1" applyBorder="1" applyAlignment="1">
      <alignment horizontal="left" vertical="center"/>
    </xf>
    <xf numFmtId="43" fontId="65" fillId="0" borderId="39" xfId="98" applyFont="1" applyBorder="1" applyAlignment="1">
      <alignment horizontal="center" wrapText="1"/>
    </xf>
    <xf numFmtId="43" fontId="63" fillId="0" borderId="17" xfId="98" applyFont="1" applyBorder="1" applyAlignment="1">
      <alignment horizontal="left" vertical="center" wrapText="1"/>
    </xf>
    <xf numFmtId="43" fontId="63" fillId="0" borderId="17" xfId="98" applyFont="1" applyFill="1" applyBorder="1" applyAlignment="1">
      <alignment horizontal="center" vertical="center"/>
    </xf>
    <xf numFmtId="43" fontId="66" fillId="0" borderId="36" xfId="98" applyFont="1" applyBorder="1" applyAlignment="1">
      <alignment horizontal="center" vertical="center" wrapText="1"/>
    </xf>
    <xf numFmtId="43" fontId="22" fillId="0" borderId="31" xfId="98" applyFont="1" applyBorder="1" applyAlignment="1">
      <alignment horizontal="left" vertical="center" wrapText="1"/>
    </xf>
    <xf numFmtId="43" fontId="22" fillId="0" borderId="31" xfId="98" applyFont="1" applyFill="1" applyBorder="1" applyAlignment="1">
      <alignment horizontal="center" vertical="center"/>
    </xf>
    <xf numFmtId="43" fontId="22" fillId="2" borderId="31" xfId="98" applyFont="1" applyFill="1" applyBorder="1" applyAlignment="1" applyProtection="1">
      <alignment vertical="center" wrapText="1"/>
    </xf>
    <xf numFmtId="43" fontId="22" fillId="2" borderId="16" xfId="98" applyFont="1" applyFill="1" applyBorder="1" applyAlignment="1" applyProtection="1">
      <alignment vertical="center" wrapText="1"/>
    </xf>
    <xf numFmtId="43" fontId="36" fillId="19" borderId="18" xfId="98" applyFont="1" applyFill="1" applyBorder="1" applyAlignment="1"/>
    <xf numFmtId="43" fontId="22" fillId="0" borderId="1" xfId="98" applyFont="1" applyBorder="1" applyAlignment="1">
      <alignment horizontal="center" vertical="center"/>
    </xf>
    <xf numFmtId="43" fontId="66" fillId="0" borderId="53" xfId="98" applyFont="1" applyBorder="1" applyAlignment="1">
      <alignment horizontal="center" vertical="center" wrapText="1"/>
    </xf>
    <xf numFmtId="43" fontId="22" fillId="0" borderId="2" xfId="98" applyFont="1" applyBorder="1" applyAlignment="1">
      <alignment horizontal="left" vertical="center" wrapText="1"/>
    </xf>
    <xf numFmtId="43" fontId="22" fillId="0" borderId="2" xfId="98" applyFont="1" applyFill="1" applyBorder="1" applyAlignment="1">
      <alignment horizontal="center" vertical="center"/>
    </xf>
    <xf numFmtId="43" fontId="22" fillId="0" borderId="2" xfId="98" applyFont="1" applyBorder="1" applyAlignment="1">
      <alignment horizontal="center" vertical="center"/>
    </xf>
    <xf numFmtId="43" fontId="22" fillId="2" borderId="2" xfId="98" applyFont="1" applyFill="1" applyBorder="1" applyAlignment="1" applyProtection="1">
      <alignment vertical="center" wrapText="1"/>
    </xf>
    <xf numFmtId="43" fontId="22" fillId="2" borderId="54" xfId="98" applyFont="1" applyFill="1" applyBorder="1" applyAlignment="1" applyProtection="1">
      <alignment vertical="center" wrapText="1"/>
    </xf>
    <xf numFmtId="43" fontId="22" fillId="0" borderId="3" xfId="98" applyFont="1" applyBorder="1" applyAlignment="1">
      <alignment horizontal="center" vertical="center"/>
    </xf>
    <xf numFmtId="43" fontId="22" fillId="0" borderId="3" xfId="98" applyFont="1" applyFill="1" applyBorder="1" applyAlignment="1" applyProtection="1">
      <alignment horizontal="center" vertical="center" wrapText="1"/>
    </xf>
    <xf numFmtId="43" fontId="22" fillId="0" borderId="1" xfId="98" applyFont="1" applyFill="1" applyBorder="1" applyAlignment="1" applyProtection="1">
      <alignment horizontal="center" vertical="center" wrapText="1"/>
    </xf>
    <xf numFmtId="43" fontId="67" fillId="0" borderId="1" xfId="98" applyFont="1" applyBorder="1" applyAlignment="1">
      <alignment horizontal="center" vertical="center"/>
    </xf>
    <xf numFmtId="43" fontId="22" fillId="0" borderId="3" xfId="98" applyFont="1" applyBorder="1" applyAlignment="1">
      <alignment horizontal="left" vertical="center"/>
    </xf>
    <xf numFmtId="43" fontId="22" fillId="0" borderId="1" xfId="98" applyFont="1" applyFill="1" applyBorder="1" applyAlignment="1" applyProtection="1">
      <alignment horizontal="center" vertical="center"/>
    </xf>
    <xf numFmtId="43" fontId="22" fillId="0" borderId="17" xfId="98" applyFont="1" applyFill="1" applyBorder="1" applyAlignment="1" applyProtection="1">
      <alignment horizontal="center" vertical="center" wrapText="1"/>
    </xf>
    <xf numFmtId="43" fontId="67" fillId="0" borderId="17" xfId="98" applyFont="1" applyBorder="1" applyAlignment="1">
      <alignment horizontal="center" vertical="center"/>
    </xf>
    <xf numFmtId="43" fontId="22" fillId="0" borderId="17" xfId="98" applyFont="1" applyFill="1" applyBorder="1" applyAlignment="1" applyProtection="1">
      <alignment horizontal="left" vertical="center" wrapText="1"/>
      <protection locked="0"/>
    </xf>
    <xf numFmtId="43" fontId="31" fillId="0" borderId="37" xfId="98" applyFont="1" applyBorder="1" applyAlignment="1" applyProtection="1">
      <alignment horizontal="left" vertical="center" wrapText="1"/>
      <protection locked="0"/>
    </xf>
    <xf numFmtId="43" fontId="66" fillId="0" borderId="36" xfId="98" applyFont="1" applyBorder="1" applyAlignment="1">
      <alignment horizontal="center" wrapText="1"/>
    </xf>
    <xf numFmtId="43" fontId="22" fillId="0" borderId="31" xfId="98" applyFont="1" applyFill="1" applyBorder="1" applyAlignment="1" applyProtection="1">
      <alignment horizontal="center" vertical="center" wrapText="1"/>
    </xf>
    <xf numFmtId="43" fontId="67" fillId="0" borderId="31" xfId="98" applyFont="1" applyBorder="1" applyAlignment="1">
      <alignment horizontal="center" vertical="center"/>
    </xf>
    <xf numFmtId="43" fontId="22" fillId="0" borderId="31" xfId="98" applyFont="1" applyFill="1" applyBorder="1" applyAlignment="1" applyProtection="1">
      <alignment horizontal="left" vertical="center" wrapText="1"/>
      <protection locked="0"/>
    </xf>
    <xf numFmtId="43" fontId="31" fillId="0" borderId="16" xfId="98" applyFont="1" applyBorder="1" applyAlignment="1" applyProtection="1">
      <alignment horizontal="left" vertical="center" wrapText="1"/>
      <protection locked="0"/>
    </xf>
    <xf numFmtId="43" fontId="63" fillId="19" borderId="50" xfId="98" applyFont="1" applyFill="1" applyBorder="1" applyAlignment="1">
      <alignment horizontal="left" vertical="center" wrapText="1"/>
    </xf>
    <xf numFmtId="43" fontId="67" fillId="0" borderId="3" xfId="98" applyFont="1" applyBorder="1" applyAlignment="1">
      <alignment horizontal="center" vertical="center"/>
    </xf>
    <xf numFmtId="43" fontId="22" fillId="2" borderId="17" xfId="98" applyFont="1" applyFill="1" applyBorder="1" applyAlignment="1" applyProtection="1">
      <alignment wrapText="1"/>
    </xf>
    <xf numFmtId="43" fontId="22" fillId="2" borderId="37" xfId="98" applyFont="1" applyFill="1" applyBorder="1" applyAlignment="1" applyProtection="1">
      <alignment wrapText="1"/>
    </xf>
    <xf numFmtId="43" fontId="65" fillId="19" borderId="19" xfId="98" applyFont="1" applyFill="1" applyBorder="1" applyAlignment="1">
      <alignment horizontal="center" vertical="center" wrapText="1"/>
    </xf>
    <xf numFmtId="43" fontId="22" fillId="0" borderId="39" xfId="98" applyFont="1" applyFill="1" applyBorder="1" applyAlignment="1" applyProtection="1">
      <alignment horizontal="center"/>
    </xf>
    <xf numFmtId="43" fontId="22" fillId="0" borderId="17" xfId="98" applyFont="1" applyBorder="1" applyAlignment="1">
      <alignment horizontal="left" vertical="center"/>
    </xf>
    <xf numFmtId="43" fontId="22" fillId="0" borderId="17" xfId="98" applyFont="1" applyFill="1" applyBorder="1" applyAlignment="1" applyProtection="1">
      <alignment horizontal="center" vertical="center"/>
    </xf>
    <xf numFmtId="43" fontId="22" fillId="0" borderId="17" xfId="98" applyFont="1" applyBorder="1" applyAlignment="1">
      <alignment horizontal="center" vertical="center" wrapText="1"/>
    </xf>
    <xf numFmtId="43" fontId="22" fillId="0" borderId="17" xfId="98" applyFont="1" applyFill="1" applyBorder="1" applyAlignment="1" applyProtection="1">
      <alignment horizontal="left" vertical="center"/>
      <protection locked="0"/>
    </xf>
    <xf numFmtId="43" fontId="22" fillId="0" borderId="37" xfId="98" applyFont="1" applyFill="1" applyBorder="1" applyAlignment="1" applyProtection="1">
      <alignment horizontal="left" vertical="center"/>
      <protection locked="0"/>
    </xf>
    <xf numFmtId="43" fontId="64" fillId="36" borderId="19" xfId="98" applyFont="1" applyFill="1" applyBorder="1" applyAlignment="1">
      <alignment horizontal="center" wrapText="1"/>
    </xf>
    <xf numFmtId="43" fontId="37" fillId="36" borderId="19" xfId="98" applyFont="1" applyFill="1" applyBorder="1" applyAlignment="1">
      <alignment horizontal="left" vertical="center" wrapText="1"/>
    </xf>
    <xf numFmtId="43" fontId="37" fillId="36" borderId="19" xfId="98" applyFont="1" applyFill="1" applyBorder="1" applyAlignment="1">
      <alignment horizontal="center" vertical="center"/>
    </xf>
    <xf numFmtId="43" fontId="37" fillId="36" borderId="19" xfId="98" applyFont="1" applyFill="1" applyBorder="1" applyAlignment="1">
      <alignment horizontal="left" vertical="center"/>
    </xf>
    <xf numFmtId="43" fontId="37" fillId="36" borderId="29" xfId="98" applyFont="1" applyFill="1" applyBorder="1" applyAlignment="1" applyProtection="1">
      <alignment vertical="center" wrapText="1"/>
    </xf>
    <xf numFmtId="43" fontId="64" fillId="0" borderId="49" xfId="98" applyFont="1" applyBorder="1" applyAlignment="1">
      <alignment horizontal="center" wrapText="1"/>
    </xf>
    <xf numFmtId="43" fontId="37" fillId="0" borderId="49" xfId="98" applyFont="1" applyBorder="1" applyAlignment="1">
      <alignment horizontal="left" vertical="center" wrapText="1"/>
    </xf>
    <xf numFmtId="43" fontId="37" fillId="0" borderId="49" xfId="98" applyFont="1" applyFill="1" applyBorder="1" applyAlignment="1">
      <alignment horizontal="center" vertical="center"/>
    </xf>
    <xf numFmtId="43" fontId="37" fillId="0" borderId="49" xfId="98" applyFont="1" applyFill="1" applyBorder="1" applyAlignment="1">
      <alignment horizontal="left" vertical="center"/>
    </xf>
    <xf numFmtId="43" fontId="37" fillId="0" borderId="38" xfId="98" applyFont="1" applyFill="1" applyBorder="1" applyAlignment="1" applyProtection="1">
      <alignment vertical="center" wrapText="1"/>
    </xf>
    <xf numFmtId="43" fontId="37" fillId="36" borderId="20" xfId="98" applyFont="1" applyFill="1" applyBorder="1" applyAlignment="1" applyProtection="1">
      <alignment vertical="center" wrapText="1"/>
    </xf>
    <xf numFmtId="43" fontId="22" fillId="0" borderId="49" xfId="98" applyFont="1" applyFill="1" applyBorder="1" applyAlignment="1" applyProtection="1">
      <alignment horizontal="center"/>
    </xf>
    <xf numFmtId="43" fontId="63" fillId="0" borderId="49" xfId="98" applyFont="1" applyBorder="1" applyAlignment="1">
      <alignment horizontal="left" vertical="center"/>
    </xf>
    <xf numFmtId="43" fontId="22" fillId="0" borderId="49" xfId="98" applyFont="1" applyFill="1" applyBorder="1" applyAlignment="1" applyProtection="1">
      <alignment horizontal="center" vertical="center"/>
    </xf>
    <xf numFmtId="43" fontId="22" fillId="0" borderId="49" xfId="98" applyFont="1" applyFill="1" applyBorder="1" applyAlignment="1" applyProtection="1">
      <alignment horizontal="left" vertical="center"/>
      <protection locked="0"/>
    </xf>
    <xf numFmtId="43" fontId="63" fillId="0" borderId="49" xfId="98" applyFont="1" applyFill="1" applyBorder="1" applyAlignment="1" applyProtection="1">
      <alignment horizontal="left" vertical="center"/>
      <protection locked="0"/>
    </xf>
    <xf numFmtId="43" fontId="65" fillId="22" borderId="19" xfId="98" applyFont="1" applyFill="1" applyBorder="1" applyAlignment="1">
      <alignment horizontal="center" wrapText="1"/>
    </xf>
    <xf numFmtId="43" fontId="37" fillId="22" borderId="19" xfId="98" applyFont="1" applyFill="1" applyBorder="1" applyAlignment="1">
      <alignment horizontal="left" vertical="center"/>
    </xf>
    <xf numFmtId="43" fontId="22" fillId="22" borderId="19" xfId="98" applyFont="1" applyFill="1" applyBorder="1" applyAlignment="1" applyProtection="1">
      <alignment horizontal="center" vertical="center"/>
    </xf>
    <xf numFmtId="43" fontId="22" fillId="22" borderId="19" xfId="98" applyFont="1" applyFill="1" applyBorder="1" applyAlignment="1" applyProtection="1">
      <alignment horizontal="left" vertical="center"/>
      <protection locked="0"/>
    </xf>
    <xf numFmtId="43" fontId="22" fillId="0" borderId="40" xfId="98" applyFont="1" applyFill="1" applyBorder="1" applyAlignment="1" applyProtection="1">
      <alignment horizontal="center"/>
    </xf>
    <xf numFmtId="43" fontId="22" fillId="0" borderId="3" xfId="98" applyFont="1" applyFill="1" applyBorder="1" applyAlignment="1" applyProtection="1">
      <alignment horizontal="center" vertical="center"/>
    </xf>
    <xf numFmtId="43" fontId="22" fillId="0" borderId="3" xfId="98" applyFont="1" applyFill="1" applyBorder="1" applyAlignment="1" applyProtection="1">
      <alignment horizontal="left" vertical="center"/>
      <protection locked="0"/>
    </xf>
    <xf numFmtId="43" fontId="22" fillId="2" borderId="14" xfId="98" applyFont="1" applyFill="1" applyBorder="1" applyAlignment="1" applyProtection="1">
      <alignment wrapText="1"/>
    </xf>
    <xf numFmtId="43" fontId="22" fillId="0" borderId="30" xfId="98" applyFont="1" applyFill="1" applyBorder="1" applyAlignment="1" applyProtection="1">
      <alignment horizontal="center"/>
    </xf>
    <xf numFmtId="43" fontId="22" fillId="0" borderId="1" xfId="98" applyFont="1" applyBorder="1" applyAlignment="1">
      <alignment horizontal="left" vertical="center"/>
    </xf>
    <xf numFmtId="43" fontId="22" fillId="0" borderId="1" xfId="98" applyFont="1" applyFill="1" applyBorder="1" applyAlignment="1" applyProtection="1">
      <alignment horizontal="left" vertical="center"/>
      <protection locked="0"/>
    </xf>
    <xf numFmtId="43" fontId="64" fillId="22" borderId="19" xfId="98" applyFont="1" applyFill="1" applyBorder="1" applyAlignment="1">
      <alignment horizontal="center" wrapText="1"/>
    </xf>
    <xf numFmtId="43" fontId="37" fillId="22" borderId="19" xfId="98" applyFont="1" applyFill="1" applyBorder="1" applyAlignment="1">
      <alignment horizontal="left" vertical="center" wrapText="1"/>
    </xf>
    <xf numFmtId="43" fontId="37" fillId="22" borderId="19" xfId="98" applyFont="1" applyFill="1" applyBorder="1" applyAlignment="1">
      <alignment horizontal="center" vertical="center"/>
    </xf>
    <xf numFmtId="43" fontId="37" fillId="22" borderId="29" xfId="98" applyFont="1" applyFill="1" applyBorder="1" applyAlignment="1" applyProtection="1">
      <alignment vertical="center" wrapText="1"/>
    </xf>
    <xf numFmtId="43" fontId="22" fillId="0" borderId="49" xfId="98" applyFont="1" applyFill="1" applyBorder="1" applyAlignment="1" applyProtection="1">
      <alignment horizontal="center" wrapText="1"/>
    </xf>
    <xf numFmtId="43" fontId="63" fillId="0" borderId="49" xfId="98" applyFont="1" applyFill="1" applyBorder="1" applyAlignment="1" applyProtection="1">
      <alignment horizontal="center" vertical="center"/>
    </xf>
    <xf numFmtId="43" fontId="63" fillId="0" borderId="49" xfId="98" applyFont="1" applyFill="1" applyBorder="1" applyAlignment="1" applyProtection="1">
      <alignment horizontal="left" vertical="center" wrapText="1"/>
      <protection locked="0"/>
    </xf>
    <xf numFmtId="43" fontId="22" fillId="0" borderId="49" xfId="98" applyFont="1" applyBorder="1" applyAlignment="1">
      <alignment horizontal="left" vertical="center" wrapText="1"/>
    </xf>
    <xf numFmtId="43" fontId="22" fillId="0" borderId="49" xfId="98" applyFont="1" applyFill="1" applyBorder="1" applyAlignment="1" applyProtection="1">
      <alignment horizontal="center" vertical="center" wrapText="1"/>
    </xf>
    <xf numFmtId="43" fontId="22" fillId="0" borderId="49" xfId="98" applyFont="1" applyBorder="1" applyAlignment="1">
      <alignment horizontal="center" vertical="center" wrapText="1"/>
    </xf>
    <xf numFmtId="43" fontId="22" fillId="0" borderId="49" xfId="98" applyFont="1" applyFill="1" applyBorder="1" applyAlignment="1" applyProtection="1">
      <alignment horizontal="left" vertical="center" wrapText="1"/>
      <protection locked="0"/>
    </xf>
    <xf numFmtId="43" fontId="69" fillId="36" borderId="19" xfId="98" applyFont="1" applyFill="1" applyBorder="1" applyAlignment="1">
      <alignment horizontal="center" wrapText="1"/>
    </xf>
    <xf numFmtId="43" fontId="69" fillId="36" borderId="19" xfId="98" applyFont="1" applyFill="1" applyBorder="1" applyAlignment="1">
      <alignment horizontal="left" vertical="center" wrapText="1"/>
    </xf>
    <xf numFmtId="43" fontId="69" fillId="36" borderId="19" xfId="98" applyFont="1" applyFill="1" applyBorder="1" applyAlignment="1">
      <alignment horizontal="center" vertical="center"/>
    </xf>
    <xf numFmtId="43" fontId="69" fillId="36" borderId="19" xfId="98" applyFont="1" applyFill="1" applyBorder="1" applyAlignment="1">
      <alignment horizontal="left" vertical="center"/>
    </xf>
    <xf numFmtId="43" fontId="69" fillId="36" borderId="29" xfId="98" applyFont="1" applyFill="1" applyBorder="1" applyAlignment="1" applyProtection="1">
      <alignment vertical="center" wrapText="1"/>
    </xf>
    <xf numFmtId="43" fontId="31" fillId="0" borderId="43" xfId="98" applyFont="1" applyBorder="1" applyAlignment="1">
      <alignment horizontal="center"/>
    </xf>
    <xf numFmtId="43" fontId="31" fillId="0" borderId="43" xfId="98" applyFont="1" applyBorder="1"/>
    <xf numFmtId="43" fontId="31" fillId="0" borderId="52" xfId="98" applyFont="1" applyBorder="1"/>
    <xf numFmtId="43" fontId="31" fillId="0" borderId="22" xfId="98" applyFont="1" applyBorder="1" applyAlignment="1">
      <alignment horizontal="center"/>
    </xf>
    <xf numFmtId="43" fontId="31" fillId="0" borderId="25" xfId="98" applyFont="1" applyBorder="1"/>
    <xf numFmtId="43" fontId="31" fillId="0" borderId="25" xfId="98" applyFont="1" applyBorder="1" applyAlignment="1">
      <alignment horizontal="center"/>
    </xf>
    <xf numFmtId="43" fontId="31" fillId="0" borderId="26" xfId="98" applyFont="1" applyBorder="1"/>
    <xf numFmtId="49" fontId="22" fillId="0" borderId="1" xfId="98" applyNumberFormat="1" applyFont="1" applyBorder="1" applyAlignment="1">
      <alignment horizontal="left" vertical="center" wrapText="1"/>
    </xf>
    <xf numFmtId="43" fontId="66" fillId="0" borderId="3" xfId="98" applyFont="1" applyBorder="1" applyAlignment="1">
      <alignment horizontal="center" wrapText="1"/>
    </xf>
    <xf numFmtId="43" fontId="22" fillId="2" borderId="3" xfId="98" applyFont="1" applyFill="1" applyBorder="1" applyAlignment="1" applyProtection="1">
      <alignment wrapText="1"/>
    </xf>
    <xf numFmtId="43" fontId="66" fillId="0" borderId="17" xfId="98" applyFont="1" applyBorder="1" applyAlignment="1">
      <alignment horizontal="center" wrapText="1"/>
    </xf>
    <xf numFmtId="14" fontId="71" fillId="0" borderId="38" xfId="98" applyNumberFormat="1" applyFont="1" applyBorder="1"/>
    <xf numFmtId="43" fontId="66" fillId="0" borderId="1" xfId="98" applyFont="1" applyBorder="1" applyAlignment="1">
      <alignment horizontal="center" vertical="center" wrapText="1"/>
    </xf>
    <xf numFmtId="43" fontId="65" fillId="0" borderId="17" xfId="98" applyFont="1" applyBorder="1" applyAlignment="1">
      <alignment horizontal="center" wrapText="1"/>
    </xf>
    <xf numFmtId="43" fontId="66" fillId="0" borderId="3" xfId="98" applyFont="1" applyBorder="1" applyAlignment="1">
      <alignment horizontal="center" vertical="center" wrapText="1"/>
    </xf>
    <xf numFmtId="43" fontId="65" fillId="19" borderId="27" xfId="98" applyFont="1" applyFill="1" applyBorder="1" applyAlignment="1">
      <alignment horizontal="center" wrapText="1"/>
    </xf>
    <xf numFmtId="43" fontId="63" fillId="19" borderId="28" xfId="98" applyFont="1" applyFill="1" applyBorder="1" applyAlignment="1">
      <alignment horizontal="left" vertical="center" wrapText="1"/>
    </xf>
    <xf numFmtId="43" fontId="63" fillId="19" borderId="28" xfId="98" applyFont="1" applyFill="1" applyBorder="1" applyAlignment="1">
      <alignment horizontal="center" vertical="center"/>
    </xf>
    <xf numFmtId="43" fontId="63" fillId="19" borderId="28" xfId="98" applyFont="1" applyFill="1" applyBorder="1" applyAlignment="1">
      <alignment horizontal="left" vertical="center"/>
    </xf>
    <xf numFmtId="9" fontId="22" fillId="0" borderId="3" xfId="326" applyFont="1" applyFill="1" applyBorder="1" applyAlignment="1" applyProtection="1">
      <alignment horizontal="center" vertical="center"/>
    </xf>
    <xf numFmtId="9" fontId="22" fillId="0" borderId="1" xfId="326" applyFont="1" applyFill="1" applyBorder="1" applyAlignment="1" applyProtection="1">
      <alignment horizontal="center" vertical="center"/>
    </xf>
    <xf numFmtId="0" fontId="35" fillId="0" borderId="22" xfId="158" applyFont="1" applyBorder="1" applyAlignment="1">
      <alignment horizontal="center" vertical="center"/>
    </xf>
    <xf numFmtId="0" fontId="35" fillId="0" borderId="25" xfId="158" applyFont="1" applyBorder="1" applyAlignment="1">
      <alignment horizontal="center" vertical="center"/>
    </xf>
    <xf numFmtId="0" fontId="35" fillId="0" borderId="26" xfId="158" applyFont="1" applyBorder="1" applyAlignment="1">
      <alignment horizontal="center" vertical="center"/>
    </xf>
    <xf numFmtId="2" fontId="36" fillId="21" borderId="18" xfId="11" applyNumberFormat="1" applyFont="1" applyFill="1" applyBorder="1" applyAlignment="1">
      <alignment vertical="center"/>
    </xf>
    <xf numFmtId="2" fontId="36" fillId="21" borderId="20" xfId="11" applyNumberFormat="1" applyFont="1" applyFill="1" applyBorder="1" applyAlignment="1">
      <alignment vertical="center"/>
    </xf>
    <xf numFmtId="2" fontId="34" fillId="21" borderId="18" xfId="11" applyNumberFormat="1" applyFont="1" applyFill="1" applyBorder="1" applyAlignment="1">
      <alignment vertical="center"/>
    </xf>
    <xf numFmtId="2" fontId="34" fillId="21" borderId="20" xfId="11" applyNumberFormat="1" applyFont="1" applyFill="1" applyBorder="1" applyAlignment="1">
      <alignment vertical="center"/>
    </xf>
    <xf numFmtId="0" fontId="34" fillId="2" borderId="41" xfId="123" applyFont="1" applyFill="1" applyBorder="1" applyAlignment="1">
      <alignment vertical="center"/>
    </xf>
    <xf numFmtId="0" fontId="34" fillId="2" borderId="4" xfId="123" applyFont="1" applyFill="1" applyBorder="1" applyAlignment="1">
      <alignment vertical="center"/>
    </xf>
    <xf numFmtId="0" fontId="33" fillId="0" borderId="35" xfId="158" applyFont="1" applyBorder="1" applyAlignment="1">
      <alignment vertical="center" wrapText="1"/>
    </xf>
    <xf numFmtId="0" fontId="33" fillId="0" borderId="0" xfId="158" applyFont="1" applyAlignment="1">
      <alignment vertical="center" wrapText="1"/>
    </xf>
    <xf numFmtId="0" fontId="33" fillId="0" borderId="38" xfId="158" applyFont="1" applyBorder="1" applyAlignment="1">
      <alignment vertical="center" wrapText="1"/>
    </xf>
    <xf numFmtId="0" fontId="35" fillId="0" borderId="35" xfId="158" applyFont="1" applyBorder="1" applyAlignment="1">
      <alignment horizontal="center" vertical="center" wrapText="1"/>
    </xf>
    <xf numFmtId="0" fontId="35" fillId="0" borderId="0" xfId="158" applyFont="1" applyAlignment="1">
      <alignment horizontal="center" vertical="center" wrapText="1"/>
    </xf>
    <xf numFmtId="0" fontId="35" fillId="0" borderId="38" xfId="158" applyFont="1" applyBorder="1" applyAlignment="1">
      <alignment horizontal="center" vertical="center" wrapText="1"/>
    </xf>
    <xf numFmtId="0" fontId="34" fillId="0" borderId="35" xfId="158" applyFont="1" applyBorder="1" applyAlignment="1">
      <alignment vertical="center" wrapText="1"/>
    </xf>
    <xf numFmtId="0" fontId="34" fillId="0" borderId="0" xfId="158" applyFont="1" applyAlignment="1">
      <alignment vertical="center" wrapText="1"/>
    </xf>
    <xf numFmtId="0" fontId="31" fillId="2" borderId="35" xfId="123" applyFont="1" applyFill="1" applyBorder="1" applyAlignment="1">
      <alignment vertical="center"/>
    </xf>
    <xf numFmtId="0" fontId="31" fillId="2" borderId="0" xfId="123" applyFont="1" applyFill="1" applyAlignment="1">
      <alignment vertical="center"/>
    </xf>
    <xf numFmtId="0" fontId="31" fillId="2" borderId="38" xfId="123" applyFont="1" applyFill="1" applyBorder="1" applyAlignment="1">
      <alignment vertical="center"/>
    </xf>
    <xf numFmtId="0" fontId="32" fillId="2" borderId="35" xfId="123" applyFont="1" applyFill="1" applyBorder="1" applyAlignment="1">
      <alignment vertical="center"/>
    </xf>
    <xf numFmtId="0" fontId="32" fillId="2" borderId="0" xfId="123" applyFont="1" applyFill="1" applyAlignment="1">
      <alignment vertical="center"/>
    </xf>
    <xf numFmtId="0" fontId="32" fillId="2" borderId="38" xfId="123" applyFont="1" applyFill="1" applyBorder="1" applyAlignment="1">
      <alignment vertical="center"/>
    </xf>
    <xf numFmtId="0" fontId="31" fillId="2" borderId="35" xfId="11" applyFont="1" applyFill="1" applyBorder="1" applyAlignment="1">
      <alignment vertical="center"/>
    </xf>
    <xf numFmtId="0" fontId="31" fillId="2" borderId="0" xfId="11" applyFont="1" applyFill="1" applyAlignment="1">
      <alignment vertical="center"/>
    </xf>
    <xf numFmtId="0" fontId="31" fillId="2" borderId="38" xfId="11" applyFont="1" applyFill="1" applyBorder="1" applyAlignment="1">
      <alignment vertical="center"/>
    </xf>
    <xf numFmtId="0" fontId="31" fillId="2" borderId="0" xfId="123" applyFont="1" applyFill="1" applyAlignment="1">
      <alignment vertical="center" wrapText="1"/>
    </xf>
    <xf numFmtId="0" fontId="31" fillId="2" borderId="38" xfId="123" applyFont="1" applyFill="1" applyBorder="1" applyAlignment="1">
      <alignment vertical="center" wrapText="1"/>
    </xf>
    <xf numFmtId="43" fontId="36" fillId="0" borderId="41" xfId="98" applyFont="1" applyBorder="1" applyAlignment="1">
      <alignment horizontal="left"/>
    </xf>
    <xf numFmtId="43" fontId="36" fillId="0" borderId="51" xfId="98" applyFont="1" applyBorder="1" applyAlignment="1">
      <alignment horizontal="left"/>
    </xf>
    <xf numFmtId="43" fontId="36" fillId="0" borderId="0" xfId="98" applyFont="1" applyAlignment="1">
      <alignment horizontal="left"/>
    </xf>
    <xf numFmtId="43" fontId="36" fillId="0" borderId="38" xfId="98" applyFont="1" applyBorder="1" applyAlignment="1">
      <alignment horizontal="left"/>
    </xf>
    <xf numFmtId="43" fontId="68" fillId="0" borderId="35" xfId="98" applyFont="1" applyBorder="1" applyAlignment="1">
      <alignment horizontal="center" vertical="center"/>
    </xf>
    <xf numFmtId="43" fontId="68" fillId="0" borderId="0" xfId="98" applyFont="1" applyAlignment="1">
      <alignment horizontal="center" vertical="center"/>
    </xf>
    <xf numFmtId="43" fontId="68" fillId="0" borderId="38" xfId="98" applyFont="1" applyBorder="1" applyAlignment="1">
      <alignment horizontal="center" vertical="center"/>
    </xf>
    <xf numFmtId="43" fontId="35" fillId="0" borderId="35" xfId="98" applyFont="1" applyBorder="1" applyAlignment="1">
      <alignment horizontal="center" vertical="center"/>
    </xf>
    <xf numFmtId="43" fontId="35" fillId="0" borderId="0" xfId="98" applyFont="1" applyAlignment="1">
      <alignment horizontal="center" vertical="center"/>
    </xf>
    <xf numFmtId="43" fontId="35" fillId="0" borderId="38" xfId="98" applyFont="1" applyBorder="1" applyAlignment="1">
      <alignment horizontal="center" vertical="center"/>
    </xf>
    <xf numFmtId="43" fontId="36" fillId="0" borderId="35" xfId="98" applyFont="1" applyBorder="1" applyAlignment="1">
      <alignment horizontal="left"/>
    </xf>
  </cellXfs>
  <cellStyles count="327">
    <cellStyle name="20% - Accent1" xfId="20" xr:uid="{00000000-0005-0000-0000-000000000000}"/>
    <cellStyle name="20% - Accent1 2" xfId="174" xr:uid="{00000000-0005-0000-0000-000001000000}"/>
    <cellStyle name="20% - Accent2" xfId="21" xr:uid="{00000000-0005-0000-0000-000002000000}"/>
    <cellStyle name="20% - Accent2 2" xfId="175" xr:uid="{00000000-0005-0000-0000-000003000000}"/>
    <cellStyle name="20% - Accent3" xfId="22" xr:uid="{00000000-0005-0000-0000-000004000000}"/>
    <cellStyle name="20% - Accent3 2" xfId="176" xr:uid="{00000000-0005-0000-0000-000005000000}"/>
    <cellStyle name="20% - Accent4" xfId="23" xr:uid="{00000000-0005-0000-0000-000006000000}"/>
    <cellStyle name="20% - Accent4 2" xfId="177" xr:uid="{00000000-0005-0000-0000-000007000000}"/>
    <cellStyle name="20% - Accent5" xfId="24" xr:uid="{00000000-0005-0000-0000-000008000000}"/>
    <cellStyle name="20% - Accent5 2" xfId="178" xr:uid="{00000000-0005-0000-0000-000009000000}"/>
    <cellStyle name="20% - Accent6" xfId="25" xr:uid="{00000000-0005-0000-0000-00000A000000}"/>
    <cellStyle name="20% - Accent6 2" xfId="179" xr:uid="{00000000-0005-0000-0000-00000B000000}"/>
    <cellStyle name="20% - Énfasis1 2" xfId="180" xr:uid="{00000000-0005-0000-0000-00000C000000}"/>
    <cellStyle name="20% - Énfasis1 3" xfId="181" xr:uid="{00000000-0005-0000-0000-00000D000000}"/>
    <cellStyle name="20% - Énfasis2 2" xfId="182" xr:uid="{00000000-0005-0000-0000-00000E000000}"/>
    <cellStyle name="20% - Énfasis2 3" xfId="183" xr:uid="{00000000-0005-0000-0000-00000F000000}"/>
    <cellStyle name="20% - Énfasis3 2" xfId="184" xr:uid="{00000000-0005-0000-0000-000010000000}"/>
    <cellStyle name="20% - Énfasis3 3" xfId="185" xr:uid="{00000000-0005-0000-0000-000011000000}"/>
    <cellStyle name="20% - Énfasis4 2" xfId="186" xr:uid="{00000000-0005-0000-0000-000012000000}"/>
    <cellStyle name="20% - Énfasis4 3" xfId="187" xr:uid="{00000000-0005-0000-0000-000013000000}"/>
    <cellStyle name="20% - Énfasis5 2" xfId="188" xr:uid="{00000000-0005-0000-0000-000014000000}"/>
    <cellStyle name="20% - Énfasis5 3" xfId="189" xr:uid="{00000000-0005-0000-0000-000015000000}"/>
    <cellStyle name="20% - Énfasis6 2" xfId="190" xr:uid="{00000000-0005-0000-0000-000016000000}"/>
    <cellStyle name="20% - Énfasis6 3" xfId="191" xr:uid="{00000000-0005-0000-0000-000017000000}"/>
    <cellStyle name="40% - Accent1" xfId="26" xr:uid="{00000000-0005-0000-0000-000018000000}"/>
    <cellStyle name="40% - Accent1 2" xfId="192" xr:uid="{00000000-0005-0000-0000-000019000000}"/>
    <cellStyle name="40% - Accent2" xfId="27" xr:uid="{00000000-0005-0000-0000-00001A000000}"/>
    <cellStyle name="40% - Accent2 2" xfId="193" xr:uid="{00000000-0005-0000-0000-00001B000000}"/>
    <cellStyle name="40% - Accent3" xfId="28" xr:uid="{00000000-0005-0000-0000-00001C000000}"/>
    <cellStyle name="40% - Accent3 2" xfId="194" xr:uid="{00000000-0005-0000-0000-00001D000000}"/>
    <cellStyle name="40% - Accent4" xfId="29" xr:uid="{00000000-0005-0000-0000-00001E000000}"/>
    <cellStyle name="40% - Accent4 2" xfId="195" xr:uid="{00000000-0005-0000-0000-00001F000000}"/>
    <cellStyle name="40% - Accent5" xfId="30" xr:uid="{00000000-0005-0000-0000-000020000000}"/>
    <cellStyle name="40% - Accent5 2" xfId="196" xr:uid="{00000000-0005-0000-0000-000021000000}"/>
    <cellStyle name="40% - Accent6" xfId="31" xr:uid="{00000000-0005-0000-0000-000022000000}"/>
    <cellStyle name="40% - Accent6 2" xfId="197" xr:uid="{00000000-0005-0000-0000-000023000000}"/>
    <cellStyle name="40% - Énfasis1 2" xfId="198" xr:uid="{00000000-0005-0000-0000-000024000000}"/>
    <cellStyle name="40% - Énfasis1 3" xfId="199" xr:uid="{00000000-0005-0000-0000-000025000000}"/>
    <cellStyle name="40% - Énfasis2 2" xfId="200" xr:uid="{00000000-0005-0000-0000-000026000000}"/>
    <cellStyle name="40% - Énfasis2 3" xfId="201" xr:uid="{00000000-0005-0000-0000-000027000000}"/>
    <cellStyle name="40% - Énfasis3 2" xfId="202" xr:uid="{00000000-0005-0000-0000-000028000000}"/>
    <cellStyle name="40% - Énfasis3 3" xfId="203" xr:uid="{00000000-0005-0000-0000-000029000000}"/>
    <cellStyle name="40% - Énfasis4 2" xfId="204" xr:uid="{00000000-0005-0000-0000-00002A000000}"/>
    <cellStyle name="40% - Énfasis4 3" xfId="205" xr:uid="{00000000-0005-0000-0000-00002B000000}"/>
    <cellStyle name="40% - Énfasis5 2" xfId="206" xr:uid="{00000000-0005-0000-0000-00002C000000}"/>
    <cellStyle name="40% - Énfasis5 3" xfId="207" xr:uid="{00000000-0005-0000-0000-00002D000000}"/>
    <cellStyle name="40% - Énfasis6 2" xfId="208" xr:uid="{00000000-0005-0000-0000-00002E000000}"/>
    <cellStyle name="40% - Énfasis6 3" xfId="209" xr:uid="{00000000-0005-0000-0000-00002F000000}"/>
    <cellStyle name="60% - Accent1" xfId="32" xr:uid="{00000000-0005-0000-0000-000030000000}"/>
    <cellStyle name="60% - Accent1 2" xfId="210" xr:uid="{00000000-0005-0000-0000-000031000000}"/>
    <cellStyle name="60% - Accent2" xfId="33" xr:uid="{00000000-0005-0000-0000-000032000000}"/>
    <cellStyle name="60% - Accent2 2" xfId="211" xr:uid="{00000000-0005-0000-0000-000033000000}"/>
    <cellStyle name="60% - Accent3" xfId="34" xr:uid="{00000000-0005-0000-0000-000034000000}"/>
    <cellStyle name="60% - Accent3 2" xfId="212" xr:uid="{00000000-0005-0000-0000-000035000000}"/>
    <cellStyle name="60% - Accent4" xfId="35" xr:uid="{00000000-0005-0000-0000-000036000000}"/>
    <cellStyle name="60% - Accent4 2" xfId="213" xr:uid="{00000000-0005-0000-0000-000037000000}"/>
    <cellStyle name="60% - Accent5" xfId="36" xr:uid="{00000000-0005-0000-0000-000038000000}"/>
    <cellStyle name="60% - Accent5 2" xfId="214" xr:uid="{00000000-0005-0000-0000-000039000000}"/>
    <cellStyle name="60% - Accent6" xfId="37" xr:uid="{00000000-0005-0000-0000-00003A000000}"/>
    <cellStyle name="60% - Accent6 2" xfId="215" xr:uid="{00000000-0005-0000-0000-00003B000000}"/>
    <cellStyle name="60% - Énfasis1 2" xfId="216" xr:uid="{00000000-0005-0000-0000-00003C000000}"/>
    <cellStyle name="60% - Énfasis1 3" xfId="217" xr:uid="{00000000-0005-0000-0000-00003D000000}"/>
    <cellStyle name="60% - Énfasis2 2" xfId="218" xr:uid="{00000000-0005-0000-0000-00003E000000}"/>
    <cellStyle name="60% - Énfasis2 3" xfId="219" xr:uid="{00000000-0005-0000-0000-00003F000000}"/>
    <cellStyle name="60% - Énfasis3 2" xfId="220" xr:uid="{00000000-0005-0000-0000-000040000000}"/>
    <cellStyle name="60% - Énfasis3 3" xfId="221" xr:uid="{00000000-0005-0000-0000-000041000000}"/>
    <cellStyle name="60% - Énfasis4 2" xfId="222" xr:uid="{00000000-0005-0000-0000-000042000000}"/>
    <cellStyle name="60% - Énfasis4 3" xfId="223" xr:uid="{00000000-0005-0000-0000-000043000000}"/>
    <cellStyle name="60% - Énfasis5 2" xfId="224" xr:uid="{00000000-0005-0000-0000-000044000000}"/>
    <cellStyle name="60% - Énfasis5 3" xfId="225" xr:uid="{00000000-0005-0000-0000-000045000000}"/>
    <cellStyle name="60% - Énfasis6 2" xfId="226" xr:uid="{00000000-0005-0000-0000-000046000000}"/>
    <cellStyle name="60% - Énfasis6 3" xfId="227" xr:uid="{00000000-0005-0000-0000-000047000000}"/>
    <cellStyle name="Accent1" xfId="38" xr:uid="{00000000-0005-0000-0000-000048000000}"/>
    <cellStyle name="Accent1 2" xfId="228" xr:uid="{00000000-0005-0000-0000-000049000000}"/>
    <cellStyle name="Accent2" xfId="39" xr:uid="{00000000-0005-0000-0000-00004A000000}"/>
    <cellStyle name="Accent2 2" xfId="229" xr:uid="{00000000-0005-0000-0000-00004B000000}"/>
    <cellStyle name="Accent3" xfId="40" xr:uid="{00000000-0005-0000-0000-00004C000000}"/>
    <cellStyle name="Accent3 2" xfId="230" xr:uid="{00000000-0005-0000-0000-00004D000000}"/>
    <cellStyle name="Accent4" xfId="41" xr:uid="{00000000-0005-0000-0000-00004E000000}"/>
    <cellStyle name="Accent4 2" xfId="231" xr:uid="{00000000-0005-0000-0000-00004F000000}"/>
    <cellStyle name="Accent5" xfId="42" xr:uid="{00000000-0005-0000-0000-000050000000}"/>
    <cellStyle name="Accent5 2" xfId="232" xr:uid="{00000000-0005-0000-0000-000051000000}"/>
    <cellStyle name="Accent6" xfId="43" xr:uid="{00000000-0005-0000-0000-000052000000}"/>
    <cellStyle name="Accent6 2" xfId="233" xr:uid="{00000000-0005-0000-0000-000053000000}"/>
    <cellStyle name="Bad" xfId="44" xr:uid="{00000000-0005-0000-0000-000054000000}"/>
    <cellStyle name="Bad 2" xfId="234" xr:uid="{00000000-0005-0000-0000-000055000000}"/>
    <cellStyle name="Buena 2" xfId="235" xr:uid="{00000000-0005-0000-0000-000056000000}"/>
    <cellStyle name="Buena 3" xfId="236" xr:uid="{00000000-0005-0000-0000-000057000000}"/>
    <cellStyle name="Calculation" xfId="45" xr:uid="{00000000-0005-0000-0000-000058000000}"/>
    <cellStyle name="Calculation 2" xfId="237" xr:uid="{00000000-0005-0000-0000-000059000000}"/>
    <cellStyle name="Cálculo 2" xfId="238" xr:uid="{00000000-0005-0000-0000-00005A000000}"/>
    <cellStyle name="Cálculo 3" xfId="239" xr:uid="{00000000-0005-0000-0000-00005B000000}"/>
    <cellStyle name="Celda de comprobación 2" xfId="240" xr:uid="{00000000-0005-0000-0000-00005C000000}"/>
    <cellStyle name="Celda de comprobación 3" xfId="241" xr:uid="{00000000-0005-0000-0000-00005D000000}"/>
    <cellStyle name="Celda vinculada 2" xfId="242" xr:uid="{00000000-0005-0000-0000-00005E000000}"/>
    <cellStyle name="Celda vinculada 3" xfId="243" xr:uid="{00000000-0005-0000-0000-00005F000000}"/>
    <cellStyle name="Check Cell" xfId="46" xr:uid="{00000000-0005-0000-0000-000060000000}"/>
    <cellStyle name="Check Cell 2" xfId="244" xr:uid="{00000000-0005-0000-0000-000061000000}"/>
    <cellStyle name="Comma 2" xfId="47" xr:uid="{00000000-0005-0000-0000-000062000000}"/>
    <cellStyle name="Comma 2 2" xfId="109" xr:uid="{00000000-0005-0000-0000-000063000000}"/>
    <cellStyle name="Comma 2 2 2" xfId="245" xr:uid="{00000000-0005-0000-0000-000064000000}"/>
    <cellStyle name="Comma 2 3" xfId="110" xr:uid="{00000000-0005-0000-0000-000065000000}"/>
    <cellStyle name="Comma 2 4" xfId="111" xr:uid="{00000000-0005-0000-0000-000066000000}"/>
    <cellStyle name="Comma 2 5" xfId="146" xr:uid="{00000000-0005-0000-0000-000067000000}"/>
    <cellStyle name="Comma 3" xfId="48" xr:uid="{00000000-0005-0000-0000-000068000000}"/>
    <cellStyle name="Currency 5" xfId="156" xr:uid="{00000000-0005-0000-0000-00006A000000}"/>
    <cellStyle name="Encabezado 4 2" xfId="246" xr:uid="{00000000-0005-0000-0000-00006B000000}"/>
    <cellStyle name="Encabezado 4 3" xfId="247" xr:uid="{00000000-0005-0000-0000-00006C000000}"/>
    <cellStyle name="Énfasis1 2" xfId="248" xr:uid="{00000000-0005-0000-0000-00006D000000}"/>
    <cellStyle name="Énfasis1 3" xfId="249" xr:uid="{00000000-0005-0000-0000-00006E000000}"/>
    <cellStyle name="Énfasis2 2" xfId="250" xr:uid="{00000000-0005-0000-0000-00006F000000}"/>
    <cellStyle name="Énfasis2 3" xfId="251" xr:uid="{00000000-0005-0000-0000-000070000000}"/>
    <cellStyle name="Énfasis3 2" xfId="252" xr:uid="{00000000-0005-0000-0000-000071000000}"/>
    <cellStyle name="Énfasis3 3" xfId="253" xr:uid="{00000000-0005-0000-0000-000072000000}"/>
    <cellStyle name="Énfasis4 2" xfId="254" xr:uid="{00000000-0005-0000-0000-000073000000}"/>
    <cellStyle name="Énfasis4 3" xfId="255" xr:uid="{00000000-0005-0000-0000-000074000000}"/>
    <cellStyle name="Énfasis5 2" xfId="256" xr:uid="{00000000-0005-0000-0000-000075000000}"/>
    <cellStyle name="Énfasis5 3" xfId="257" xr:uid="{00000000-0005-0000-0000-000076000000}"/>
    <cellStyle name="Énfasis6 2" xfId="258" xr:uid="{00000000-0005-0000-0000-000077000000}"/>
    <cellStyle name="Énfasis6 3" xfId="259" xr:uid="{00000000-0005-0000-0000-000078000000}"/>
    <cellStyle name="Entrada 2" xfId="260" xr:uid="{00000000-0005-0000-0000-000079000000}"/>
    <cellStyle name="Entrada 3" xfId="261" xr:uid="{00000000-0005-0000-0000-00007A000000}"/>
    <cellStyle name="Euro" xfId="49" xr:uid="{00000000-0005-0000-0000-00007B000000}"/>
    <cellStyle name="Euro 2" xfId="112" xr:uid="{00000000-0005-0000-0000-00007C000000}"/>
    <cellStyle name="Euro 2 2" xfId="264" xr:uid="{00000000-0005-0000-0000-00007D000000}"/>
    <cellStyle name="Euro 2 3" xfId="263" xr:uid="{00000000-0005-0000-0000-00007E000000}"/>
    <cellStyle name="Euro 3" xfId="113" xr:uid="{00000000-0005-0000-0000-00007F000000}"/>
    <cellStyle name="Euro 3 2" xfId="265" xr:uid="{00000000-0005-0000-0000-000080000000}"/>
    <cellStyle name="Euro 4" xfId="114" xr:uid="{00000000-0005-0000-0000-000081000000}"/>
    <cellStyle name="Euro 4 2" xfId="266" xr:uid="{00000000-0005-0000-0000-000082000000}"/>
    <cellStyle name="Euro 5" xfId="262" xr:uid="{00000000-0005-0000-0000-000083000000}"/>
    <cellStyle name="Explanatory Text" xfId="50" xr:uid="{00000000-0005-0000-0000-000084000000}"/>
    <cellStyle name="Explanatory Text 2" xfId="267" xr:uid="{00000000-0005-0000-0000-000085000000}"/>
    <cellStyle name="F2" xfId="51" xr:uid="{00000000-0005-0000-0000-000086000000}"/>
    <cellStyle name="F3" xfId="52" xr:uid="{00000000-0005-0000-0000-000087000000}"/>
    <cellStyle name="F4" xfId="53" xr:uid="{00000000-0005-0000-0000-000088000000}"/>
    <cellStyle name="F5" xfId="54" xr:uid="{00000000-0005-0000-0000-000089000000}"/>
    <cellStyle name="F6" xfId="55" xr:uid="{00000000-0005-0000-0000-00008A000000}"/>
    <cellStyle name="F7" xfId="56" xr:uid="{00000000-0005-0000-0000-00008B000000}"/>
    <cellStyle name="F8" xfId="57" xr:uid="{00000000-0005-0000-0000-00008C000000}"/>
    <cellStyle name="Good" xfId="58" xr:uid="{00000000-0005-0000-0000-00008D000000}"/>
    <cellStyle name="Good 2" xfId="268" xr:uid="{00000000-0005-0000-0000-00008E000000}"/>
    <cellStyle name="Heading 1" xfId="59" xr:uid="{00000000-0005-0000-0000-00008F000000}"/>
    <cellStyle name="Heading 1 2" xfId="269" xr:uid="{00000000-0005-0000-0000-000090000000}"/>
    <cellStyle name="Heading 2" xfId="60" xr:uid="{00000000-0005-0000-0000-000091000000}"/>
    <cellStyle name="Heading 2 2" xfId="270" xr:uid="{00000000-0005-0000-0000-000092000000}"/>
    <cellStyle name="Heading 3" xfId="61" xr:uid="{00000000-0005-0000-0000-000093000000}"/>
    <cellStyle name="Heading 3 2" xfId="271" xr:uid="{00000000-0005-0000-0000-000094000000}"/>
    <cellStyle name="Heading 4" xfId="62" xr:uid="{00000000-0005-0000-0000-000095000000}"/>
    <cellStyle name="Heading 4 2" xfId="272" xr:uid="{00000000-0005-0000-0000-000096000000}"/>
    <cellStyle name="Incorrecto 2" xfId="273" xr:uid="{00000000-0005-0000-0000-000097000000}"/>
    <cellStyle name="Incorrecto 3" xfId="274" xr:uid="{00000000-0005-0000-0000-000098000000}"/>
    <cellStyle name="Input" xfId="63" xr:uid="{00000000-0005-0000-0000-000099000000}"/>
    <cellStyle name="Input 2" xfId="275" xr:uid="{00000000-0005-0000-0000-00009A000000}"/>
    <cellStyle name="Linked Cell" xfId="64" xr:uid="{00000000-0005-0000-0000-00009B000000}"/>
    <cellStyle name="Linked Cell 2" xfId="276" xr:uid="{00000000-0005-0000-0000-00009C000000}"/>
    <cellStyle name="Millares" xfId="98" builtinId="3"/>
    <cellStyle name="Millares 10" xfId="13" xr:uid="{00000000-0005-0000-0000-00009E000000}"/>
    <cellStyle name="Millares 10 2" xfId="159" xr:uid="{00000000-0005-0000-0000-00009F000000}"/>
    <cellStyle name="Millares 10 3" xfId="154" xr:uid="{00000000-0005-0000-0000-0000A0000000}"/>
    <cellStyle name="Millares 10 3 2" xfId="162" xr:uid="{00000000-0005-0000-0000-0000A1000000}"/>
    <cellStyle name="Millares 11" xfId="101" xr:uid="{00000000-0005-0000-0000-0000A2000000}"/>
    <cellStyle name="Millares 11 2" xfId="145" xr:uid="{00000000-0005-0000-0000-0000A3000000}"/>
    <cellStyle name="Millares 11 3" xfId="277" xr:uid="{00000000-0005-0000-0000-0000A4000000}"/>
    <cellStyle name="Millares 12" xfId="161" xr:uid="{00000000-0005-0000-0000-0000A5000000}"/>
    <cellStyle name="Millares 12 2" xfId="163" xr:uid="{00000000-0005-0000-0000-0000A6000000}"/>
    <cellStyle name="Millares 13" xfId="10" xr:uid="{00000000-0005-0000-0000-0000A7000000}"/>
    <cellStyle name="Millares 14" xfId="324" xr:uid="{00000000-0005-0000-0000-0000A8000000}"/>
    <cellStyle name="Millares 15" xfId="278" xr:uid="{00000000-0005-0000-0000-0000A9000000}"/>
    <cellStyle name="Millares 2" xfId="5" xr:uid="{00000000-0005-0000-0000-0000AA000000}"/>
    <cellStyle name="Millares 2 11" xfId="165" xr:uid="{00000000-0005-0000-0000-0000AB000000}"/>
    <cellStyle name="Millares 2 2" xfId="65" xr:uid="{00000000-0005-0000-0000-0000AC000000}"/>
    <cellStyle name="Millares 2 2 2" xfId="115" xr:uid="{00000000-0005-0000-0000-0000AD000000}"/>
    <cellStyle name="Millares 2 2 2 2" xfId="18" xr:uid="{00000000-0005-0000-0000-0000AE000000}"/>
    <cellStyle name="Millares 2 2 2 4" xfId="279" xr:uid="{00000000-0005-0000-0000-0000AF000000}"/>
    <cellStyle name="Millares 2 2 3" xfId="168" xr:uid="{00000000-0005-0000-0000-0000B0000000}"/>
    <cellStyle name="Millares 2 2 7" xfId="107" xr:uid="{00000000-0005-0000-0000-0000B1000000}"/>
    <cellStyle name="Millares 2 3" xfId="116" xr:uid="{00000000-0005-0000-0000-0000B2000000}"/>
    <cellStyle name="Millares 2 4" xfId="117" xr:uid="{00000000-0005-0000-0000-0000B3000000}"/>
    <cellStyle name="Millares 2_111-12 ac neyba zona alta" xfId="66" xr:uid="{00000000-0005-0000-0000-0000B4000000}"/>
    <cellStyle name="Millares 3" xfId="3" xr:uid="{00000000-0005-0000-0000-0000B5000000}"/>
    <cellStyle name="Millares 3 2" xfId="7" xr:uid="{00000000-0005-0000-0000-0000B6000000}"/>
    <cellStyle name="Millares 3 2 2" xfId="118" xr:uid="{00000000-0005-0000-0000-0000B7000000}"/>
    <cellStyle name="Millares 3 2 3" xfId="67" xr:uid="{00000000-0005-0000-0000-0000B8000000}"/>
    <cellStyle name="Millares 3 2 3 2" xfId="148" xr:uid="{00000000-0005-0000-0000-0000B9000000}"/>
    <cellStyle name="Millares 3 2 4" xfId="119" xr:uid="{00000000-0005-0000-0000-0000BA000000}"/>
    <cellStyle name="Millares 3 3" xfId="68" xr:uid="{00000000-0005-0000-0000-0000BB000000}"/>
    <cellStyle name="Millares 3 3 2" xfId="141" xr:uid="{00000000-0005-0000-0000-0000BC000000}"/>
    <cellStyle name="Millares 3 4" xfId="120" xr:uid="{00000000-0005-0000-0000-0000BD000000}"/>
    <cellStyle name="Millares 3 5" xfId="147" xr:uid="{00000000-0005-0000-0000-0000BE000000}"/>
    <cellStyle name="Millares 3 6" xfId="173" xr:uid="{00000000-0005-0000-0000-0000BF000000}"/>
    <cellStyle name="Millares 3_111-12 ac neyba zona alta" xfId="69" xr:uid="{00000000-0005-0000-0000-0000C0000000}"/>
    <cellStyle name="Millares 4" xfId="15" xr:uid="{00000000-0005-0000-0000-0000C1000000}"/>
    <cellStyle name="Millares 4 2" xfId="121" xr:uid="{00000000-0005-0000-0000-0000C2000000}"/>
    <cellStyle name="Millares 4 2 2" xfId="281" xr:uid="{00000000-0005-0000-0000-0000C3000000}"/>
    <cellStyle name="Millares 4 2 3" xfId="280" xr:uid="{00000000-0005-0000-0000-0000C4000000}"/>
    <cellStyle name="Millares 4 3" xfId="142" xr:uid="{00000000-0005-0000-0000-0000C5000000}"/>
    <cellStyle name="Millares 5" xfId="1" xr:uid="{00000000-0005-0000-0000-0000C6000000}"/>
    <cellStyle name="Millares 5 2" xfId="70" xr:uid="{00000000-0005-0000-0000-0000C7000000}"/>
    <cellStyle name="Millares 5 2 2" xfId="71" xr:uid="{00000000-0005-0000-0000-0000C8000000}"/>
    <cellStyle name="Millares 5 2 3" xfId="283" xr:uid="{00000000-0005-0000-0000-0000C9000000}"/>
    <cellStyle name="Millares 5 3" xfId="72" xr:uid="{00000000-0005-0000-0000-0000CA000000}"/>
    <cellStyle name="Millares 5 3 2" xfId="122" xr:uid="{00000000-0005-0000-0000-0000CB000000}"/>
    <cellStyle name="Millares 5 3 3" xfId="284" xr:uid="{00000000-0005-0000-0000-0000CC000000}"/>
    <cellStyle name="Millares 5 4" xfId="149" xr:uid="{00000000-0005-0000-0000-0000CD000000}"/>
    <cellStyle name="Millares 5 5" xfId="282" xr:uid="{00000000-0005-0000-0000-0000CE000000}"/>
    <cellStyle name="Millares 6" xfId="73" xr:uid="{00000000-0005-0000-0000-0000CF000000}"/>
    <cellStyle name="Millares 6 2" xfId="74" xr:uid="{00000000-0005-0000-0000-0000D0000000}"/>
    <cellStyle name="Millares 6 3" xfId="153" xr:uid="{00000000-0005-0000-0000-0000D1000000}"/>
    <cellStyle name="Millares 6 4" xfId="285" xr:uid="{00000000-0005-0000-0000-0000D2000000}"/>
    <cellStyle name="Millares 7" xfId="75" xr:uid="{00000000-0005-0000-0000-0000D3000000}"/>
    <cellStyle name="Millares 7 2" xfId="105" xr:uid="{00000000-0005-0000-0000-0000D4000000}"/>
    <cellStyle name="Millares 7 2 2" xfId="287" xr:uid="{00000000-0005-0000-0000-0000D5000000}"/>
    <cellStyle name="Millares 7 3" xfId="286" xr:uid="{00000000-0005-0000-0000-0000D6000000}"/>
    <cellStyle name="Millares 8" xfId="76" xr:uid="{00000000-0005-0000-0000-0000D7000000}"/>
    <cellStyle name="Millares 8 2" xfId="172" xr:uid="{00000000-0005-0000-0000-0000D8000000}"/>
    <cellStyle name="Millares 9" xfId="77" xr:uid="{00000000-0005-0000-0000-0000D9000000}"/>
    <cellStyle name="Millares_estimado juana vicenta" xfId="164" xr:uid="{00000000-0005-0000-0000-0000DA000000}"/>
    <cellStyle name="Moneda 2" xfId="78" xr:uid="{00000000-0005-0000-0000-0000DB000000}"/>
    <cellStyle name="Moneda 2 2" xfId="143" xr:uid="{00000000-0005-0000-0000-0000DC000000}"/>
    <cellStyle name="Moneda 3" xfId="288" xr:uid="{00000000-0005-0000-0000-0000DD000000}"/>
    <cellStyle name="Moneda 3 5" xfId="325" xr:uid="{00000000-0005-0000-0000-0000DE000000}"/>
    <cellStyle name="Moneda 4" xfId="321" xr:uid="{00000000-0005-0000-0000-0000DF000000}"/>
    <cellStyle name="Neutral 2" xfId="289" xr:uid="{00000000-0005-0000-0000-0000E0000000}"/>
    <cellStyle name="No-definido" xfId="79" xr:uid="{00000000-0005-0000-0000-0000E1000000}"/>
    <cellStyle name="Normal" xfId="0" builtinId="0"/>
    <cellStyle name="Normal - Style1" xfId="80" xr:uid="{00000000-0005-0000-0000-0000E3000000}"/>
    <cellStyle name="Normal 10" xfId="81" xr:uid="{00000000-0005-0000-0000-0000E4000000}"/>
    <cellStyle name="Normal 10 2" xfId="123" xr:uid="{00000000-0005-0000-0000-0000E5000000}"/>
    <cellStyle name="Normal 10 2 2" xfId="124" xr:uid="{00000000-0005-0000-0000-0000E6000000}"/>
    <cellStyle name="Normal 11" xfId="100" xr:uid="{00000000-0005-0000-0000-0000E7000000}"/>
    <cellStyle name="Normal 11 2" xfId="139" xr:uid="{00000000-0005-0000-0000-0000E8000000}"/>
    <cellStyle name="Normal 11 3" xfId="290" xr:uid="{00000000-0005-0000-0000-0000E9000000}"/>
    <cellStyle name="Normal 12" xfId="108" xr:uid="{00000000-0005-0000-0000-0000EA000000}"/>
    <cellStyle name="Normal 12 2" xfId="171" xr:uid="{00000000-0005-0000-0000-0000EB000000}"/>
    <cellStyle name="Normal 13" xfId="140" xr:uid="{00000000-0005-0000-0000-0000EC000000}"/>
    <cellStyle name="Normal 13 2" xfId="4" xr:uid="{00000000-0005-0000-0000-0000ED000000}"/>
    <cellStyle name="Normal 13 3" xfId="322" xr:uid="{00000000-0005-0000-0000-0000EE000000}"/>
    <cellStyle name="Normal 14" xfId="6" xr:uid="{00000000-0005-0000-0000-0000EF000000}"/>
    <cellStyle name="Normal 14 2" xfId="291" xr:uid="{00000000-0005-0000-0000-0000F0000000}"/>
    <cellStyle name="Normal 15" xfId="170" xr:uid="{00000000-0005-0000-0000-0000F1000000}"/>
    <cellStyle name="Normal 2" xfId="82" xr:uid="{00000000-0005-0000-0000-0000F2000000}"/>
    <cellStyle name="Normal 2 2" xfId="11" xr:uid="{00000000-0005-0000-0000-0000F3000000}"/>
    <cellStyle name="Normal 2 2 2" xfId="125" xr:uid="{00000000-0005-0000-0000-0000F4000000}"/>
    <cellStyle name="Normal 2 3" xfId="12" xr:uid="{00000000-0005-0000-0000-0000F5000000}"/>
    <cellStyle name="Normal 2 3 2" xfId="157" xr:uid="{00000000-0005-0000-0000-0000F6000000}"/>
    <cellStyle name="Normal 2 4" xfId="14" xr:uid="{00000000-0005-0000-0000-0000F7000000}"/>
    <cellStyle name="Normal 2_07-09 presupu..." xfId="83" xr:uid="{00000000-0005-0000-0000-0000F8000000}"/>
    <cellStyle name="Normal 21" xfId="323" xr:uid="{00000000-0005-0000-0000-0000F9000000}"/>
    <cellStyle name="Normal 3" xfId="84" xr:uid="{00000000-0005-0000-0000-0000FA000000}"/>
    <cellStyle name="Normal 3 2" xfId="85" xr:uid="{00000000-0005-0000-0000-0000FB000000}"/>
    <cellStyle name="Normal 3 2 2" xfId="104" xr:uid="{00000000-0005-0000-0000-0000FC000000}"/>
    <cellStyle name="Normal 3 2 3" xfId="150" xr:uid="{00000000-0005-0000-0000-0000FD000000}"/>
    <cellStyle name="Normal 3 3" xfId="126" xr:uid="{00000000-0005-0000-0000-0000FE000000}"/>
    <cellStyle name="Normal 3 4" xfId="127" xr:uid="{00000000-0005-0000-0000-0000FF000000}"/>
    <cellStyle name="Normal 3 5" xfId="128" xr:uid="{00000000-0005-0000-0000-000000010000}"/>
    <cellStyle name="Normal 31_correccion de averia ac.hatillo prov.hato mayor oct.2011" xfId="292" xr:uid="{00000000-0005-0000-0000-000001010000}"/>
    <cellStyle name="Normal 37" xfId="129" xr:uid="{00000000-0005-0000-0000-000002010000}"/>
    <cellStyle name="Normal 4" xfId="86" xr:uid="{00000000-0005-0000-0000-000003010000}"/>
    <cellStyle name="Normal 4 2" xfId="99" xr:uid="{00000000-0005-0000-0000-000004010000}"/>
    <cellStyle name="Normal 4 2 2" xfId="106" xr:uid="{00000000-0005-0000-0000-000005010000}"/>
    <cellStyle name="Normal 4 3" xfId="103" xr:uid="{00000000-0005-0000-0000-000006010000}"/>
    <cellStyle name="Normal 4 4" xfId="169" xr:uid="{00000000-0005-0000-0000-000007010000}"/>
    <cellStyle name="Normal 44" xfId="293" xr:uid="{00000000-0005-0000-0000-000008010000}"/>
    <cellStyle name="Normal 47" xfId="130" xr:uid="{00000000-0005-0000-0000-000009010000}"/>
    <cellStyle name="Normal 47 2" xfId="131" xr:uid="{00000000-0005-0000-0000-00000A010000}"/>
    <cellStyle name="Normal 5" xfId="8" xr:uid="{00000000-0005-0000-0000-00000B010000}"/>
    <cellStyle name="Normal 5 2" xfId="132" xr:uid="{00000000-0005-0000-0000-00000C010000}"/>
    <cellStyle name="Normal 5 2 2" xfId="160" xr:uid="{00000000-0005-0000-0000-00000D010000}"/>
    <cellStyle name="Normal 5 3" xfId="133" xr:uid="{00000000-0005-0000-0000-00000E010000}"/>
    <cellStyle name="Normal 5 4" xfId="134" xr:uid="{00000000-0005-0000-0000-00000F010000}"/>
    <cellStyle name="Normal 5 5" xfId="155" xr:uid="{00000000-0005-0000-0000-000010010000}"/>
    <cellStyle name="Normal 5 6" xfId="151" xr:uid="{00000000-0005-0000-0000-000011010000}"/>
    <cellStyle name="Normal 6" xfId="2" xr:uid="{00000000-0005-0000-0000-000012010000}"/>
    <cellStyle name="Normal 6 2" xfId="87" xr:uid="{00000000-0005-0000-0000-000013010000}"/>
    <cellStyle name="Normal 6 3" xfId="135" xr:uid="{00000000-0005-0000-0000-000014010000}"/>
    <cellStyle name="Normal 6 4" xfId="136" xr:uid="{00000000-0005-0000-0000-000015010000}"/>
    <cellStyle name="Normal 6 5" xfId="158" xr:uid="{00000000-0005-0000-0000-000016010000}"/>
    <cellStyle name="Normal 7" xfId="9" xr:uid="{00000000-0005-0000-0000-000017010000}"/>
    <cellStyle name="Normal 7 2" xfId="144" xr:uid="{00000000-0005-0000-0000-000018010000}"/>
    <cellStyle name="Normal 8" xfId="88" xr:uid="{00000000-0005-0000-0000-000019010000}"/>
    <cellStyle name="Normal 8 2" xfId="152" xr:uid="{00000000-0005-0000-0000-00001A010000}"/>
    <cellStyle name="Normal 8 3" xfId="294" xr:uid="{00000000-0005-0000-0000-00001B010000}"/>
    <cellStyle name="Normal 9" xfId="89" xr:uid="{00000000-0005-0000-0000-00001C010000}"/>
    <cellStyle name="Normal 9 2" xfId="295" xr:uid="{00000000-0005-0000-0000-00001D010000}"/>
    <cellStyle name="Normal_ANALISIS EL PUERTO" xfId="166" xr:uid="{00000000-0005-0000-0000-00001E010000}"/>
    <cellStyle name="Normal_ANALISIS EL PUERTO 2" xfId="167" xr:uid="{00000000-0005-0000-0000-00001F010000}"/>
    <cellStyle name="Normal_Presupuesto Terminaciones Edificio Mantenimiento Nave I " xfId="17" xr:uid="{00000000-0005-0000-0000-000020010000}"/>
    <cellStyle name="Normal_rec 2 al 98-05 terminacion ac. la cueva de cevicos 2da. etapa ac. mult. guanabano- cruce de maguaca parte b y guanabano como ext. al ac. la cueva de cevico 1" xfId="19" xr:uid="{00000000-0005-0000-0000-000021010000}"/>
    <cellStyle name="Notas 2" xfId="296" xr:uid="{00000000-0005-0000-0000-000022010000}"/>
    <cellStyle name="Notas 3" xfId="297" xr:uid="{00000000-0005-0000-0000-000023010000}"/>
    <cellStyle name="Note" xfId="90" xr:uid="{00000000-0005-0000-0000-000024010000}"/>
    <cellStyle name="Note 2" xfId="298" xr:uid="{00000000-0005-0000-0000-000025010000}"/>
    <cellStyle name="Note 2 2" xfId="299" xr:uid="{00000000-0005-0000-0000-000026010000}"/>
    <cellStyle name="Note 3" xfId="300" xr:uid="{00000000-0005-0000-0000-000027010000}"/>
    <cellStyle name="Output" xfId="91" xr:uid="{00000000-0005-0000-0000-000028010000}"/>
    <cellStyle name="Output 2" xfId="301" xr:uid="{00000000-0005-0000-0000-000029010000}"/>
    <cellStyle name="Percent 2" xfId="92" xr:uid="{00000000-0005-0000-0000-00002A010000}"/>
    <cellStyle name="Percent 2 2" xfId="302" xr:uid="{00000000-0005-0000-0000-00002B010000}"/>
    <cellStyle name="Porcentaje" xfId="326" builtinId="5"/>
    <cellStyle name="Porcentaje 2" xfId="16" xr:uid="{00000000-0005-0000-0000-00002D010000}"/>
    <cellStyle name="Porcentaje 2 2" xfId="303" xr:uid="{00000000-0005-0000-0000-00002E010000}"/>
    <cellStyle name="Porcentaje 3" xfId="102" xr:uid="{00000000-0005-0000-0000-00002F010000}"/>
    <cellStyle name="Porcentaje 4" xfId="137" xr:uid="{00000000-0005-0000-0000-000030010000}"/>
    <cellStyle name="Porcentaje 4 2" xfId="304" xr:uid="{00000000-0005-0000-0000-000031010000}"/>
    <cellStyle name="Porcentaje 5" xfId="138" xr:uid="{00000000-0005-0000-0000-000032010000}"/>
    <cellStyle name="Porcentual 2" xfId="93" xr:uid="{00000000-0005-0000-0000-000033010000}"/>
    <cellStyle name="Porcentual 2 2" xfId="94" xr:uid="{00000000-0005-0000-0000-000034010000}"/>
    <cellStyle name="Porcentual 3" xfId="95" xr:uid="{00000000-0005-0000-0000-000035010000}"/>
    <cellStyle name="Salida 2" xfId="305" xr:uid="{00000000-0005-0000-0000-000036010000}"/>
    <cellStyle name="Salida 3" xfId="306" xr:uid="{00000000-0005-0000-0000-000037010000}"/>
    <cellStyle name="Texto de advertencia 2" xfId="307" xr:uid="{00000000-0005-0000-0000-000038010000}"/>
    <cellStyle name="Texto de advertencia 3" xfId="308" xr:uid="{00000000-0005-0000-0000-000039010000}"/>
    <cellStyle name="Texto explicativo 2" xfId="309" xr:uid="{00000000-0005-0000-0000-00003A010000}"/>
    <cellStyle name="Texto explicativo 3" xfId="310" xr:uid="{00000000-0005-0000-0000-00003B010000}"/>
    <cellStyle name="Title" xfId="96" xr:uid="{00000000-0005-0000-0000-00003C010000}"/>
    <cellStyle name="Title 2" xfId="311" xr:uid="{00000000-0005-0000-0000-00003D010000}"/>
    <cellStyle name="Título 1 2" xfId="312" xr:uid="{00000000-0005-0000-0000-00003E010000}"/>
    <cellStyle name="Título 2 2" xfId="313" xr:uid="{00000000-0005-0000-0000-00003F010000}"/>
    <cellStyle name="Título 2 3" xfId="314" xr:uid="{00000000-0005-0000-0000-000040010000}"/>
    <cellStyle name="Título 3 2" xfId="315" xr:uid="{00000000-0005-0000-0000-000041010000}"/>
    <cellStyle name="Título 3 3" xfId="316" xr:uid="{00000000-0005-0000-0000-000042010000}"/>
    <cellStyle name="Título 4" xfId="317" xr:uid="{00000000-0005-0000-0000-000043010000}"/>
    <cellStyle name="Título 5" xfId="318" xr:uid="{00000000-0005-0000-0000-000044010000}"/>
    <cellStyle name="Total 2" xfId="319" xr:uid="{00000000-0005-0000-0000-000045010000}"/>
    <cellStyle name="Warning Text" xfId="97" xr:uid="{00000000-0005-0000-0000-000046010000}"/>
    <cellStyle name="Warning Text 2" xfId="320" xr:uid="{00000000-0005-0000-0000-00004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 /><Relationship Id="rId18" Type="http://schemas.openxmlformats.org/officeDocument/2006/relationships/externalLink" Target="externalLinks/externalLink16.xml" /><Relationship Id="rId26" Type="http://schemas.openxmlformats.org/officeDocument/2006/relationships/externalLink" Target="externalLinks/externalLink24.xml" /><Relationship Id="rId39" Type="http://schemas.openxmlformats.org/officeDocument/2006/relationships/externalLink" Target="externalLinks/externalLink37.xml" /><Relationship Id="rId21" Type="http://schemas.openxmlformats.org/officeDocument/2006/relationships/externalLink" Target="externalLinks/externalLink19.xml" /><Relationship Id="rId34" Type="http://schemas.openxmlformats.org/officeDocument/2006/relationships/externalLink" Target="externalLinks/externalLink32.xml" /><Relationship Id="rId42" Type="http://schemas.openxmlformats.org/officeDocument/2006/relationships/externalLink" Target="externalLinks/externalLink40.xml" /><Relationship Id="rId47" Type="http://schemas.openxmlformats.org/officeDocument/2006/relationships/externalLink" Target="externalLinks/externalLink45.xml" /><Relationship Id="rId50" Type="http://schemas.openxmlformats.org/officeDocument/2006/relationships/externalLink" Target="externalLinks/externalLink48.xml" /><Relationship Id="rId55" Type="http://schemas.openxmlformats.org/officeDocument/2006/relationships/externalLink" Target="externalLinks/externalLink53.xml" /><Relationship Id="rId63" Type="http://schemas.openxmlformats.org/officeDocument/2006/relationships/externalLink" Target="externalLinks/externalLink61.xml" /><Relationship Id="rId68" Type="http://schemas.openxmlformats.org/officeDocument/2006/relationships/externalLink" Target="externalLinks/externalLink66.xml" /><Relationship Id="rId76" Type="http://schemas.openxmlformats.org/officeDocument/2006/relationships/externalLink" Target="externalLinks/externalLink74.xml" /><Relationship Id="rId84" Type="http://schemas.openxmlformats.org/officeDocument/2006/relationships/externalLink" Target="externalLinks/externalLink82.xml" /><Relationship Id="rId89" Type="http://schemas.openxmlformats.org/officeDocument/2006/relationships/externalLink" Target="externalLinks/externalLink87.xml" /><Relationship Id="rId7" Type="http://schemas.openxmlformats.org/officeDocument/2006/relationships/externalLink" Target="externalLinks/externalLink5.xml" /><Relationship Id="rId71" Type="http://schemas.openxmlformats.org/officeDocument/2006/relationships/externalLink" Target="externalLinks/externalLink69.xml" /><Relationship Id="rId92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externalLink" Target="externalLinks/externalLink14.xml" /><Relationship Id="rId29" Type="http://schemas.openxmlformats.org/officeDocument/2006/relationships/externalLink" Target="externalLinks/externalLink27.xml" /><Relationship Id="rId11" Type="http://schemas.openxmlformats.org/officeDocument/2006/relationships/externalLink" Target="externalLinks/externalLink9.xml" /><Relationship Id="rId24" Type="http://schemas.openxmlformats.org/officeDocument/2006/relationships/externalLink" Target="externalLinks/externalLink22.xml" /><Relationship Id="rId32" Type="http://schemas.openxmlformats.org/officeDocument/2006/relationships/externalLink" Target="externalLinks/externalLink30.xml" /><Relationship Id="rId37" Type="http://schemas.openxmlformats.org/officeDocument/2006/relationships/externalLink" Target="externalLinks/externalLink35.xml" /><Relationship Id="rId40" Type="http://schemas.openxmlformats.org/officeDocument/2006/relationships/externalLink" Target="externalLinks/externalLink38.xml" /><Relationship Id="rId45" Type="http://schemas.openxmlformats.org/officeDocument/2006/relationships/externalLink" Target="externalLinks/externalLink43.xml" /><Relationship Id="rId53" Type="http://schemas.openxmlformats.org/officeDocument/2006/relationships/externalLink" Target="externalLinks/externalLink51.xml" /><Relationship Id="rId58" Type="http://schemas.openxmlformats.org/officeDocument/2006/relationships/externalLink" Target="externalLinks/externalLink56.xml" /><Relationship Id="rId66" Type="http://schemas.openxmlformats.org/officeDocument/2006/relationships/externalLink" Target="externalLinks/externalLink64.xml" /><Relationship Id="rId74" Type="http://schemas.openxmlformats.org/officeDocument/2006/relationships/externalLink" Target="externalLinks/externalLink72.xml" /><Relationship Id="rId79" Type="http://schemas.openxmlformats.org/officeDocument/2006/relationships/externalLink" Target="externalLinks/externalLink77.xml" /><Relationship Id="rId87" Type="http://schemas.openxmlformats.org/officeDocument/2006/relationships/externalLink" Target="externalLinks/externalLink85.xml" /><Relationship Id="rId5" Type="http://schemas.openxmlformats.org/officeDocument/2006/relationships/externalLink" Target="externalLinks/externalLink3.xml" /><Relationship Id="rId61" Type="http://schemas.openxmlformats.org/officeDocument/2006/relationships/externalLink" Target="externalLinks/externalLink59.xml" /><Relationship Id="rId82" Type="http://schemas.openxmlformats.org/officeDocument/2006/relationships/externalLink" Target="externalLinks/externalLink80.xml" /><Relationship Id="rId90" Type="http://schemas.openxmlformats.org/officeDocument/2006/relationships/externalLink" Target="externalLinks/externalLink88.xml" /><Relationship Id="rId95" Type="http://schemas.openxmlformats.org/officeDocument/2006/relationships/calcChain" Target="calcChain.xml" /><Relationship Id="rId19" Type="http://schemas.openxmlformats.org/officeDocument/2006/relationships/externalLink" Target="externalLinks/externalLink17.xml" /><Relationship Id="rId14" Type="http://schemas.openxmlformats.org/officeDocument/2006/relationships/externalLink" Target="externalLinks/externalLink12.xml" /><Relationship Id="rId22" Type="http://schemas.openxmlformats.org/officeDocument/2006/relationships/externalLink" Target="externalLinks/externalLink20.xml" /><Relationship Id="rId27" Type="http://schemas.openxmlformats.org/officeDocument/2006/relationships/externalLink" Target="externalLinks/externalLink25.xml" /><Relationship Id="rId30" Type="http://schemas.openxmlformats.org/officeDocument/2006/relationships/externalLink" Target="externalLinks/externalLink28.xml" /><Relationship Id="rId35" Type="http://schemas.openxmlformats.org/officeDocument/2006/relationships/externalLink" Target="externalLinks/externalLink33.xml" /><Relationship Id="rId43" Type="http://schemas.openxmlformats.org/officeDocument/2006/relationships/externalLink" Target="externalLinks/externalLink41.xml" /><Relationship Id="rId48" Type="http://schemas.openxmlformats.org/officeDocument/2006/relationships/externalLink" Target="externalLinks/externalLink46.xml" /><Relationship Id="rId56" Type="http://schemas.openxmlformats.org/officeDocument/2006/relationships/externalLink" Target="externalLinks/externalLink54.xml" /><Relationship Id="rId64" Type="http://schemas.openxmlformats.org/officeDocument/2006/relationships/externalLink" Target="externalLinks/externalLink62.xml" /><Relationship Id="rId69" Type="http://schemas.openxmlformats.org/officeDocument/2006/relationships/externalLink" Target="externalLinks/externalLink67.xml" /><Relationship Id="rId77" Type="http://schemas.openxmlformats.org/officeDocument/2006/relationships/externalLink" Target="externalLinks/externalLink75.xml" /><Relationship Id="rId8" Type="http://schemas.openxmlformats.org/officeDocument/2006/relationships/externalLink" Target="externalLinks/externalLink6.xml" /><Relationship Id="rId51" Type="http://schemas.openxmlformats.org/officeDocument/2006/relationships/externalLink" Target="externalLinks/externalLink49.xml" /><Relationship Id="rId72" Type="http://schemas.openxmlformats.org/officeDocument/2006/relationships/externalLink" Target="externalLinks/externalLink70.xml" /><Relationship Id="rId80" Type="http://schemas.openxmlformats.org/officeDocument/2006/relationships/externalLink" Target="externalLinks/externalLink78.xml" /><Relationship Id="rId85" Type="http://schemas.openxmlformats.org/officeDocument/2006/relationships/externalLink" Target="externalLinks/externalLink83.xml" /><Relationship Id="rId93" Type="http://schemas.openxmlformats.org/officeDocument/2006/relationships/styles" Target="styles.xml" /><Relationship Id="rId3" Type="http://schemas.openxmlformats.org/officeDocument/2006/relationships/externalLink" Target="externalLinks/externalLink1.xml" /><Relationship Id="rId12" Type="http://schemas.openxmlformats.org/officeDocument/2006/relationships/externalLink" Target="externalLinks/externalLink10.xml" /><Relationship Id="rId17" Type="http://schemas.openxmlformats.org/officeDocument/2006/relationships/externalLink" Target="externalLinks/externalLink15.xml" /><Relationship Id="rId25" Type="http://schemas.openxmlformats.org/officeDocument/2006/relationships/externalLink" Target="externalLinks/externalLink23.xml" /><Relationship Id="rId33" Type="http://schemas.openxmlformats.org/officeDocument/2006/relationships/externalLink" Target="externalLinks/externalLink31.xml" /><Relationship Id="rId38" Type="http://schemas.openxmlformats.org/officeDocument/2006/relationships/externalLink" Target="externalLinks/externalLink36.xml" /><Relationship Id="rId46" Type="http://schemas.openxmlformats.org/officeDocument/2006/relationships/externalLink" Target="externalLinks/externalLink44.xml" /><Relationship Id="rId59" Type="http://schemas.openxmlformats.org/officeDocument/2006/relationships/externalLink" Target="externalLinks/externalLink57.xml" /><Relationship Id="rId67" Type="http://schemas.openxmlformats.org/officeDocument/2006/relationships/externalLink" Target="externalLinks/externalLink65.xml" /><Relationship Id="rId20" Type="http://schemas.openxmlformats.org/officeDocument/2006/relationships/externalLink" Target="externalLinks/externalLink18.xml" /><Relationship Id="rId41" Type="http://schemas.openxmlformats.org/officeDocument/2006/relationships/externalLink" Target="externalLinks/externalLink39.xml" /><Relationship Id="rId54" Type="http://schemas.openxmlformats.org/officeDocument/2006/relationships/externalLink" Target="externalLinks/externalLink52.xml" /><Relationship Id="rId62" Type="http://schemas.openxmlformats.org/officeDocument/2006/relationships/externalLink" Target="externalLinks/externalLink60.xml" /><Relationship Id="rId70" Type="http://schemas.openxmlformats.org/officeDocument/2006/relationships/externalLink" Target="externalLinks/externalLink68.xml" /><Relationship Id="rId75" Type="http://schemas.openxmlformats.org/officeDocument/2006/relationships/externalLink" Target="externalLinks/externalLink73.xml" /><Relationship Id="rId83" Type="http://schemas.openxmlformats.org/officeDocument/2006/relationships/externalLink" Target="externalLinks/externalLink81.xml" /><Relationship Id="rId88" Type="http://schemas.openxmlformats.org/officeDocument/2006/relationships/externalLink" Target="externalLinks/externalLink86.xml" /><Relationship Id="rId91" Type="http://schemas.openxmlformats.org/officeDocument/2006/relationships/externalLink" Target="externalLinks/externalLink89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4.xml" /><Relationship Id="rId15" Type="http://schemas.openxmlformats.org/officeDocument/2006/relationships/externalLink" Target="externalLinks/externalLink13.xml" /><Relationship Id="rId23" Type="http://schemas.openxmlformats.org/officeDocument/2006/relationships/externalLink" Target="externalLinks/externalLink21.xml" /><Relationship Id="rId28" Type="http://schemas.openxmlformats.org/officeDocument/2006/relationships/externalLink" Target="externalLinks/externalLink26.xml" /><Relationship Id="rId36" Type="http://schemas.openxmlformats.org/officeDocument/2006/relationships/externalLink" Target="externalLinks/externalLink34.xml" /><Relationship Id="rId49" Type="http://schemas.openxmlformats.org/officeDocument/2006/relationships/externalLink" Target="externalLinks/externalLink47.xml" /><Relationship Id="rId57" Type="http://schemas.openxmlformats.org/officeDocument/2006/relationships/externalLink" Target="externalLinks/externalLink55.xml" /><Relationship Id="rId10" Type="http://schemas.openxmlformats.org/officeDocument/2006/relationships/externalLink" Target="externalLinks/externalLink8.xml" /><Relationship Id="rId31" Type="http://schemas.openxmlformats.org/officeDocument/2006/relationships/externalLink" Target="externalLinks/externalLink29.xml" /><Relationship Id="rId44" Type="http://schemas.openxmlformats.org/officeDocument/2006/relationships/externalLink" Target="externalLinks/externalLink42.xml" /><Relationship Id="rId52" Type="http://schemas.openxmlformats.org/officeDocument/2006/relationships/externalLink" Target="externalLinks/externalLink50.xml" /><Relationship Id="rId60" Type="http://schemas.openxmlformats.org/officeDocument/2006/relationships/externalLink" Target="externalLinks/externalLink58.xml" /><Relationship Id="rId65" Type="http://schemas.openxmlformats.org/officeDocument/2006/relationships/externalLink" Target="externalLinks/externalLink63.xml" /><Relationship Id="rId73" Type="http://schemas.openxmlformats.org/officeDocument/2006/relationships/externalLink" Target="externalLinks/externalLink71.xml" /><Relationship Id="rId78" Type="http://schemas.openxmlformats.org/officeDocument/2006/relationships/externalLink" Target="externalLinks/externalLink76.xml" /><Relationship Id="rId81" Type="http://schemas.openxmlformats.org/officeDocument/2006/relationships/externalLink" Target="externalLinks/externalLink79.xml" /><Relationship Id="rId86" Type="http://schemas.openxmlformats.org/officeDocument/2006/relationships/externalLink" Target="externalLinks/externalLink84.xml" /><Relationship Id="rId94" Type="http://schemas.openxmlformats.org/officeDocument/2006/relationships/sharedStrings" Target="sharedStrings.xml" /><Relationship Id="rId4" Type="http://schemas.openxmlformats.org/officeDocument/2006/relationships/externalLink" Target="externalLinks/externalLink2.xml" /><Relationship Id="rId9" Type="http://schemas.openxmlformats.org/officeDocument/2006/relationships/externalLink" Target="externalLinks/externalLink7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30168</xdr:colOff>
      <xdr:row>0</xdr:row>
      <xdr:rowOff>152400</xdr:rowOff>
    </xdr:from>
    <xdr:to>
      <xdr:col>1</xdr:col>
      <xdr:colOff>1492256</xdr:colOff>
      <xdr:row>1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66251" y="152400"/>
          <a:ext cx="1462088" cy="303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US" sz="1800" b="1" i="0" u="none" strike="noStrike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SNCC.F.033</a:t>
          </a:r>
        </a:p>
      </xdr:txBody>
    </xdr:sp>
    <xdr:clientData/>
  </xdr:twoCellAnchor>
  <xdr:twoCellAnchor editAs="oneCell">
    <xdr:from>
      <xdr:col>2</xdr:col>
      <xdr:colOff>47624</xdr:colOff>
      <xdr:row>0</xdr:row>
      <xdr:rowOff>114299</xdr:rowOff>
    </xdr:from>
    <xdr:to>
      <xdr:col>2</xdr:col>
      <xdr:colOff>1343025</xdr:colOff>
      <xdr:row>4</xdr:row>
      <xdr:rowOff>76200</xdr:rowOff>
    </xdr:to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49" y="114299"/>
          <a:ext cx="1295401" cy="1219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714373</xdr:colOff>
      <xdr:row>0</xdr:row>
      <xdr:rowOff>272791</xdr:rowOff>
    </xdr:from>
    <xdr:to>
      <xdr:col>6</xdr:col>
      <xdr:colOff>1200149</xdr:colOff>
      <xdr:row>3</xdr:row>
      <xdr:rowOff>235749</xdr:rowOff>
    </xdr:to>
    <xdr:grpSp>
      <xdr:nvGrpSpPr>
        <xdr:cNvPr id="4" name="Group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0736790" y="272791"/>
          <a:ext cx="3777192" cy="788458"/>
          <a:chOff x="12866" y="493"/>
          <a:chExt cx="2544" cy="1104"/>
        </a:xfrm>
      </xdr:grpSpPr>
      <xdr:sp macro="" textlink="">
        <xdr:nvSpPr>
          <xdr:cNvPr id="5" name="Rectangle 1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2866" y="49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" name="Group 1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>
            <a:grpSpLocks/>
          </xdr:cNvGrpSpPr>
        </xdr:nvGrpSpPr>
        <xdr:grpSpPr bwMode="auto">
          <a:xfrm>
            <a:off x="12939" y="561"/>
            <a:ext cx="2414" cy="774"/>
            <a:chOff x="9151" y="720"/>
            <a:chExt cx="2010" cy="720"/>
          </a:xfrm>
        </xdr:grpSpPr>
        <xdr:sp macro="" textlink="">
          <xdr:nvSpPr>
            <xdr:cNvPr id="7" name="Text Box 1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52" y="1077"/>
              <a:ext cx="2009" cy="363"/>
            </a:xfrm>
            <a:prstGeom prst="rect">
              <a:avLst/>
            </a:prstGeom>
            <a:solidFill>
              <a:srgbClr val="FFFFFF"/>
            </a:solidFill>
            <a:ln w="2857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0" rIns="91440" bIns="45720" anchor="t" upright="1"/>
            <a:lstStyle/>
            <a:p>
              <a:pPr algn="ctr" rtl="0">
                <a:defRPr sz="1000"/>
              </a:pPr>
              <a:r>
                <a:rPr lang="es-US" sz="1400" b="1" i="0" u="none" strike="noStrike" baseline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INAPA-CCC-CP-2019-0085</a:t>
              </a:r>
            </a:p>
          </xdr:txBody>
        </xdr:sp>
        <xdr:sp macro="" textlink="">
          <xdr:nvSpPr>
            <xdr:cNvPr id="8" name="Text Box 1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51" y="720"/>
              <a:ext cx="2009" cy="360"/>
            </a:xfrm>
            <a:prstGeom prst="rect">
              <a:avLst/>
            </a:prstGeom>
            <a:solidFill>
              <a:srgbClr val="000000"/>
            </a:solidFill>
            <a:ln w="38100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s-US" sz="1400" b="1" i="0" u="none" strike="noStrike" baseline="0">
                  <a:solidFill>
                    <a:srgbClr val="FFFFFF"/>
                  </a:solidFill>
                  <a:latin typeface="Franklin Gothic Medium Cond"/>
                </a:rPr>
                <a:t>No. EXPEDIENTE</a:t>
              </a:r>
            </a:p>
          </xdr:txBody>
        </xdr:sp>
      </xdr:grpSp>
    </xdr:grpSp>
    <xdr:clientData/>
  </xdr:twoCellAnchor>
  <xdr:twoCellAnchor>
    <xdr:from>
      <xdr:col>1</xdr:col>
      <xdr:colOff>2366433</xdr:colOff>
      <xdr:row>4</xdr:row>
      <xdr:rowOff>104775</xdr:rowOff>
    </xdr:from>
    <xdr:to>
      <xdr:col>4</xdr:col>
      <xdr:colOff>1809750</xdr:colOff>
      <xdr:row>8</xdr:row>
      <xdr:rowOff>321469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96683" y="1364192"/>
          <a:ext cx="9444567" cy="7776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US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INSTITUTO NACIONAL DE AGUAS POTABLES Y ALCANTARILLADOS (INAPA)</a:t>
          </a:r>
        </a:p>
      </xdr:txBody>
    </xdr:sp>
    <xdr:clientData/>
  </xdr:twoCellAnchor>
  <xdr:twoCellAnchor>
    <xdr:from>
      <xdr:col>1</xdr:col>
      <xdr:colOff>4043097</xdr:colOff>
      <xdr:row>8</xdr:row>
      <xdr:rowOff>290514</xdr:rowOff>
    </xdr:from>
    <xdr:to>
      <xdr:col>4</xdr:col>
      <xdr:colOff>273578</xdr:colOff>
      <xdr:row>9</xdr:row>
      <xdr:rowOff>233363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773347" y="2110847"/>
          <a:ext cx="6231731" cy="33443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US" sz="1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OFERTA ECONOMICA</a:t>
          </a:r>
        </a:p>
      </xdr:txBody>
    </xdr:sp>
    <xdr:clientData/>
  </xdr:twoCellAnchor>
  <xdr:twoCellAnchor editAs="oneCell">
    <xdr:from>
      <xdr:col>6</xdr:col>
      <xdr:colOff>190496</xdr:colOff>
      <xdr:row>200</xdr:row>
      <xdr:rowOff>147638</xdr:rowOff>
    </xdr:from>
    <xdr:to>
      <xdr:col>6</xdr:col>
      <xdr:colOff>2393156</xdr:colOff>
      <xdr:row>203</xdr:row>
      <xdr:rowOff>250033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77946" y="136764713"/>
          <a:ext cx="2202660" cy="8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585259</xdr:colOff>
      <xdr:row>1</xdr:row>
      <xdr:rowOff>164307</xdr:rowOff>
    </xdr:from>
    <xdr:to>
      <xdr:col>1</xdr:col>
      <xdr:colOff>1757274</xdr:colOff>
      <xdr:row>9</xdr:row>
      <xdr:rowOff>202407</xdr:rowOff>
    </xdr:to>
    <xdr:pic>
      <xdr:nvPicPr>
        <xdr:cNvPr id="12" name="Imagen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59" y="439474"/>
          <a:ext cx="2008098" cy="1996016"/>
        </a:xfrm>
        <a:prstGeom prst="rect">
          <a:avLst/>
        </a:prstGeom>
      </xdr:spPr>
    </xdr:pic>
    <xdr:clientData/>
  </xdr:twoCellAnchor>
  <xdr:twoCellAnchor>
    <xdr:from>
      <xdr:col>1</xdr:col>
      <xdr:colOff>4262435</xdr:colOff>
      <xdr:row>201</xdr:row>
      <xdr:rowOff>42863</xdr:rowOff>
    </xdr:from>
    <xdr:to>
      <xdr:col>4</xdr:col>
      <xdr:colOff>171448</xdr:colOff>
      <xdr:row>201</xdr:row>
      <xdr:rowOff>52388</xdr:rowOff>
    </xdr:to>
    <xdr:cxnSp macro="">
      <xdr:nvCxnSpPr>
        <xdr:cNvPr id="13" name="Conector recto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995860" y="136850438"/>
          <a:ext cx="6129338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184</xdr:row>
      <xdr:rowOff>0</xdr:rowOff>
    </xdr:from>
    <xdr:to>
      <xdr:col>1</xdr:col>
      <xdr:colOff>1381125</xdr:colOff>
      <xdr:row>184</xdr:row>
      <xdr:rowOff>142875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19300" y="13101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182</xdr:row>
      <xdr:rowOff>382611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181</xdr:row>
      <xdr:rowOff>0</xdr:rowOff>
    </xdr:from>
    <xdr:to>
      <xdr:col>1</xdr:col>
      <xdr:colOff>1428750</xdr:colOff>
      <xdr:row>181</xdr:row>
      <xdr:rowOff>161925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876425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1400175</xdr:colOff>
      <xdr:row>181</xdr:row>
      <xdr:rowOff>161925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114300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181</xdr:row>
      <xdr:rowOff>0</xdr:rowOff>
    </xdr:from>
    <xdr:to>
      <xdr:col>1</xdr:col>
      <xdr:colOff>1390650</xdr:colOff>
      <xdr:row>182</xdr:row>
      <xdr:rowOff>1058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838325" y="112471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295275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295275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50" name="Text Box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252" name="Text Box 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69" name="Text Box 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71" name="Text Box 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33" name="Text Box 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34" name="Text Box 8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35" name="Text Box 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59" name="Text Box 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0" name="Text Box 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43" name="Text Box 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47" name="Text Box 8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53" name="Text Box 8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55" name="Text Box 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57" name="Text Box 8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59" name="Text Box 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61" name="Text Box 8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65" name="Text Box 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484" name="Text Box 8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87" name="Text Box 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91" name="Text Box 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95" name="Text Box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97" name="Text Box 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01" name="Text Box 8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03" name="Text Box 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07" name="Text Box 8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509" name="Text Box 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511" name="Text Box 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519" name="Text Box 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521" name="Text Box 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523" name="Text Box 8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25" name="Text Box 8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0" name="Text Box 8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40" name="Text Box 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4" name="Text Box 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6" name="Text Box 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52" name="Text Box 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5" name="Text Box 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61" name="Text Box 8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67" name="Text Box 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571" name="Text Box 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152400</xdr:rowOff>
    </xdr:to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78" name="Text Box 8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82" name="Text Box 8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171450</xdr:rowOff>
    </xdr:to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84" name="Text Box 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142875</xdr:rowOff>
    </xdr:to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588" name="Text Box 8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266700</xdr:rowOff>
    </xdr:to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94" name="Text Box 8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96" name="Text Box 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599" name="Text Box 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295275</xdr:rowOff>
    </xdr:to>
    <xdr:sp macro="" textlink="">
      <xdr:nvSpPr>
        <xdr:cNvPr id="1600" name="Text Box 8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295275</xdr:rowOff>
    </xdr:to>
    <xdr:sp macro="" textlink="">
      <xdr:nvSpPr>
        <xdr:cNvPr id="1601" name="Text Box 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602" name="Text Box 8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04" name="Text Box 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05" name="Text Box 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06" name="Text Box 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08" name="Text Box 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09" name="Text Box 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10" name="Text Box 8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2" name="Text Box 8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6" name="Text Box 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8" name="Text Box 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19" name="Text Box 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0" name="Text Box 8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1" name="Text Box 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2" name="Text Box 8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4" name="Text Box 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5" name="Text Box 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6" name="Text Box 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7" name="Text Box 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8" name="Text Box 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29" name="Text Box 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0" name="Text Box 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1" name="Text Box 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2" name="Text Box 8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3" name="Text Box 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4" name="Text Box 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5" name="Text Box 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6" name="Text Box 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7" name="Text Box 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8" name="Text Box 8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39" name="Text Box 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0" name="Text Box 8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2" name="Text Box 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4" name="Text Box 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5" name="Text Box 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7" name="Text Box 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8" name="Text Box 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49" name="Text Box 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50" name="Text Box 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52" name="Text Box 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58" name="Text Box 8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59" name="Text Box 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62" name="Text Box 8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63" name="Text Box 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65" name="Text Box 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666" name="Text Box 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667" name="Text Box 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668" name="Text Box 8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669" name="Text Box 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72" name="Text Box 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73" name="Text Box 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74" name="Text Box 8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75" name="Text Box 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676" name="Text Box 8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677" name="Text Box 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78" name="Text Box 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79" name="Text Box 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80" name="Text Box 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81" name="Text Box 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82" name="Text Box 8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83" name="Text Box 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84" name="Text Box 8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89" name="Text Box 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90" name="Text Box 8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91" name="Text Box 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92" name="Text Box 8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257175</xdr:rowOff>
    </xdr:to>
    <xdr:sp macro="" textlink="">
      <xdr:nvSpPr>
        <xdr:cNvPr id="1693" name="Text Box 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98" name="Text Box 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700" name="Text Box 8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285750</xdr:rowOff>
    </xdr:to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702" name="Text Box 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276225</xdr:rowOff>
    </xdr:to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704" name="Text Box 8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247650</xdr:rowOff>
    </xdr:to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706" name="Text Box 8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238125</xdr:rowOff>
    </xdr:to>
    <xdr:sp macro="" textlink="">
      <xdr:nvSpPr>
        <xdr:cNvPr id="1707" name="Text Box 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708" name="Text Box 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228600</xdr:rowOff>
    </xdr:to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710" name="Text Box 8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219075</xdr:rowOff>
    </xdr:to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2" name="Text Box 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3" name="Text Box 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4" name="Text Box 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5" name="Text Box 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6" name="Text Box 8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7" name="Text Box 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171450</xdr:rowOff>
    </xdr:to>
    <xdr:sp macro="" textlink="">
      <xdr:nvSpPr>
        <xdr:cNvPr id="1719" name="Text Box 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0" name="Text Box 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1" name="Text Box 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2" name="Text Box 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3" name="Text Box 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4" name="Text Box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5" name="Text Box 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6" name="Text Box 8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8" name="Text Box 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29" name="Text Box 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0" name="Text Box 8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2" name="Text Box 8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3" name="Text Box 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4" name="Text Box 8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8" name="Text Box 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39" name="Text Box 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40" name="Text Box 8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41" name="Text Box 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43" name="Text Box 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44" name="Text Box 8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45" name="Text Box 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46" name="Text Box 8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47" name="Text Box 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2" name="Text Box 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3" name="Text Box 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4" name="Text Box 8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5" name="Text Box 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6" name="Text Box 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7" name="Text Box 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8" name="Text Box 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59" name="Text Box 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1" name="Text Box 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2" name="Text Box 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3" name="Text Box 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4" name="Text Box 8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5" name="Text Box 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6" name="Text Box 8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7" name="Text Box 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8" name="Text Box 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69" name="Text Box 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0" name="Text Box 8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2" name="Text Box 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3" name="Text Box 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4" name="Text Box 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5" name="Text Box 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6" name="Text Box 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7" name="Text Box 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79" name="Text Box 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80" name="Text Box 8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81" name="Text Box 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82" name="Text Box 8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83" name="Text Box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84" name="Text Box 8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785" name="Text Box 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86" name="Text Box 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87" name="Text Box 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88" name="Text Box 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89" name="Text Box 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1" name="Text Box 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2" name="Text Box 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4" name="Text Box 8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5" name="Text Box 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7" name="Text Box 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8" name="Text Box 8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799" name="Text Box 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0" name="Text Box 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1" name="Text Box 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2" name="Text Box 8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3" name="Text Box 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4" name="Text Box 8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5" name="Text Box 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6" name="Text Box 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7" name="Text Box 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0" name="Text Box 8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1" name="Text Box 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2" name="Text Box 8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3" name="Text Box 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6" name="Text Box 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7" name="Text Box 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8" name="Text Box 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0" name="Text Box 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1" name="Text Box 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2" name="Text Box 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3" name="Text Box 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4" name="Text Box 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5" name="Text Box 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8" name="Text Box 8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29" name="Text Box 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0" name="Text Box 8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1" name="Text Box 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3" name="Text Box 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4" name="Text Box 8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5" name="Text Box 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8" name="Text Box 8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39" name="Text Box 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0" name="Text Box 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1" name="Text Box 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2" name="Text Box 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3" name="Text Box 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4" name="Text Box 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5" name="Text Box 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6" name="Text Box 8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7" name="Text Box 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8" name="Text Box 8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0" name="Text Box 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1" name="Text Box 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2" name="Text Box 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3" name="Text Box 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4" name="Text Box 8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5" name="Text Box 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6" name="Text Box 8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7" name="Text Box 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60" name="Text Box 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61" name="Text Box 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863" name="Text Box 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64" name="Text Box 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65" name="Text Box 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66" name="Text Box 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67" name="Text Box 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68" name="Text Box 8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0" name="Text Box 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1" name="Text Box 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2" name="Text Box 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3" name="Text Box 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4" name="Text Box 8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5" name="Text Box 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6" name="Text Box 8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7" name="Text Box 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8" name="Text Box 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79" name="Text Box 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2" name="Text Box 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3" name="Text Box 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4" name="Text Box 8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5" name="Text Box 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6" name="Text Box 8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7" name="Text Box 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8" name="Text Box 8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89" name="Text Box 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0" name="Text Box 8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1" name="Text Box 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2" name="Text Box 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3" name="Text Box 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6" name="Text Box 8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7" name="Text Box 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8" name="Text Box 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900" name="Text Box 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901" name="Text Box 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1304925</xdr:colOff>
      <xdr:row>181</xdr:row>
      <xdr:rowOff>161925</xdr:rowOff>
    </xdr:to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05" name="Text Box 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06" name="Text Box 8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07" name="Text Box 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08" name="Text Box 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09" name="Text Box 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0" name="Text Box 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1" name="Text Box 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2" name="Text Box 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3" name="Text Box 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4" name="Text Box 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5" name="Text Box 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8" name="Text Box 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19" name="Text Box 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0" name="Text Box 8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1" name="Text Box 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3" name="Text Box 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6" name="Text Box 8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7" name="Text Box 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8" name="Text Box 8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29" name="Text Box 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0" name="Text Box 8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2" name="Text Box 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3" name="Text Box 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6" name="Text Box 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7" name="Text Box 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8" name="Text Box 8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0" name="Text Box 8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2" name="Text Box 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3" name="Text Box 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4" name="Text Box 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8" name="Text Box 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49" name="Text Box 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50" name="Text Box 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51" name="Text Box 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53" name="Text Box 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54" name="Text Box 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181</xdr:row>
      <xdr:rowOff>0</xdr:rowOff>
    </xdr:from>
    <xdr:to>
      <xdr:col>1</xdr:col>
      <xdr:colOff>1409700</xdr:colOff>
      <xdr:row>181</xdr:row>
      <xdr:rowOff>161925</xdr:rowOff>
    </xdr:to>
    <xdr:sp macro="" textlink="">
      <xdr:nvSpPr>
        <xdr:cNvPr id="1955" name="Text Box 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847850" y="1124712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161925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1285875</xdr:colOff>
      <xdr:row>181</xdr:row>
      <xdr:rowOff>114300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828800" y="112471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25" name="Text Box 6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29" name="Text Box 6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33" name="Text Box 6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37" name="Text Box 6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41" name="Text Box 6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45" name="Text Box 6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49" name="Text Box 6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53" name="Text Box 6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57" name="Text Box 6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61" name="Text Box 6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65" name="Text Box 6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69" name="Text Box 6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73" name="Text Box 6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77" name="Text Box 6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81" name="Text Box 6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89" name="Text Box 6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93" name="Text Box 6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97" name="Text Box 6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01" name="Text Box 6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05" name="Text Box 6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09" name="Text Box 6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13" name="Text Box 6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17" name="Text Box 6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21" name="Text Box 6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25" name="Text Box 6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29" name="Text Box 6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33" name="Text Box 6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37" name="Text Box 6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41" name="Text Box 6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45" name="Text Box 6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49" name="Text Box 6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66" name="Text Box 3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68" name="Text Box 6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70" name="Text Box 3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72" name="Text Box 6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74" name="Text Box 3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76" name="Text Box 6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78" name="Text Box 3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80" name="Text Box 6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82" name="Text Box 3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84" name="Text Box 6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86" name="Text Box 3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88" name="Text Box 6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90" name="Text Box 3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92" name="Text Box 6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94" name="Text Box 3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96" name="Text Box 6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198" name="Text Box 3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00" name="Text Box 6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02" name="Text Box 3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04" name="Text Box 6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06" name="Text Box 3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08" name="Text Box 6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10" name="Text Box 3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12" name="Text Box 6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14" name="Text Box 3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16" name="Text Box 6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18" name="Text Box 3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20" name="Text Box 6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24" name="Text Box 6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26" name="Text Box 3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28" name="Text Box 6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30" name="Text Box 3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32" name="Text Box 6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36" name="Text Box 6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38" name="Text Box 3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40" name="Text Box 6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42" name="Text Box 3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44" name="Text Box 6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46" name="Text Box 3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48" name="Text Box 6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50" name="Text Box 3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52" name="Text Box 6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54" name="Text Box 3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56" name="Text Box 6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58" name="Text Box 3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60" name="Text Box 6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62" name="Text Box 3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64" name="Text Box 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66" name="Text Box 3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68" name="Text Box 6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70" name="Text Box 3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72" name="Text Box 6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74" name="Text Box 3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152400</xdr:rowOff>
    </xdr:to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96</xdr:row>
      <xdr:rowOff>0</xdr:rowOff>
    </xdr:from>
    <xdr:to>
      <xdr:col>1</xdr:col>
      <xdr:colOff>2438400</xdr:colOff>
      <xdr:row>96</xdr:row>
      <xdr:rowOff>114300</xdr:rowOff>
    </xdr:to>
    <xdr:sp macro="" textlink="">
      <xdr:nvSpPr>
        <xdr:cNvPr id="2276" name="Text Box 6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038475" y="2051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</xdr:row>
      <xdr:rowOff>0</xdr:rowOff>
    </xdr:from>
    <xdr:ext cx="0" cy="790575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356485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47" name="Text Box 3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51" name="Text Box 3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55" name="Text Box 3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57" name="Text Box 6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59" name="Text Box 3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65" name="Text Box 63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67" name="Text Box 3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71" name="Text Box 3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73" name="Text Box 6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77" name="Text Box 6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79" name="Text Box 3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81" name="Text Box 6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83" name="Text Box 3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85" name="Text Box 63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89" name="Text Box 6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91" name="Text Box 3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95" name="Text Box 3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97" name="Text Box 6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199" name="Text Box 3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01" name="Text Box 6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03" name="Text Box 3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05" name="Text Box 63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07" name="Text Box 3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09" name="Text Box 6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11" name="Text Box 3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13" name="Text Box 63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19" name="Text Box 3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23" name="Text Box 3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25" name="Text Box 6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27" name="Text Box 3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29" name="Text Box 6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33" name="Text Box 63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37" name="Text Box 6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43" name="Text Box 3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45" name="Text Box 6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47" name="Text Box 3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49" name="Text Box 63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53" name="Text Box 6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55" name="Text Box 3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57" name="Text Box 6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61" name="Text Box 63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63" name="Text Box 3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69" name="Text Box 63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73" name="Text Box 6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88" name="Text Box 63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92" name="Text Box 63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94" name="Text Box 3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96" name="Text Box 63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152400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81</xdr:row>
      <xdr:rowOff>0</xdr:rowOff>
    </xdr:from>
    <xdr:to>
      <xdr:col>1</xdr:col>
      <xdr:colOff>2438400</xdr:colOff>
      <xdr:row>81</xdr:row>
      <xdr:rowOff>114300</xdr:rowOff>
    </xdr:to>
    <xdr:sp macro="" textlink="">
      <xdr:nvSpPr>
        <xdr:cNvPr id="400" name="Text Box 63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3489960" y="253212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3280410</xdr:colOff>
      <xdr:row>0</xdr:row>
      <xdr:rowOff>76199</xdr:rowOff>
    </xdr:from>
    <xdr:to>
      <xdr:col>1</xdr:col>
      <xdr:colOff>4955017</xdr:colOff>
      <xdr:row>9</xdr:row>
      <xdr:rowOff>31434</xdr:rowOff>
    </xdr:to>
    <xdr:pic>
      <xdr:nvPicPr>
        <xdr:cNvPr id="401" name="Imagen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111" t="8672" r="11523" b="10999"/>
        <a:stretch/>
      </xdr:blipFill>
      <xdr:spPr>
        <a:xfrm>
          <a:off x="3928110" y="76199"/>
          <a:ext cx="1796415" cy="16773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lvita/c/backup%20costos%2003/RECLAMACIONES%202006/ZONA%20III/rec%202%20al%2098-05%20terminacion%20ac.%20la%20cueva%20de%20cevicos%202da.%20etapa%20ac.%20mult.%20guanabano-%20cruce%20de%20maguaca%20parte%20b%20y%20guanabano%20como%20ext.%20al%20ac.%20la%20cueva%20de%20cevico%201.xls" TargetMode="External" 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Acero%20Estrella/Cotizacion/2010/Proyectos%20Tipo%20A/REMODELACION%20AILA%202010/Licitaci&#243;n%20AILA%20(Remodelaci&#243;n%20terminal%20-%20MAyo%202010)%20(20-agosto-2010)%2022%25.xls" TargetMode="External" 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onald/My%20Documents/Documentos%20Compartidos%20(Donald-Geovanny)/Presupuestos%20TRANSPARENTADOS/Omar%20CD%20System/Presupuesto%20Nave%20Omar%20CD%20VER.%20TECHO.xls" TargetMode="External" 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XCALIBUR/Presupuesto/An&#225;lisis%201,%202,%203/Copia%20de%20Analisis.xls" TargetMode="External" 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172.20.1.44/servidor%20de%20red%20de%20costos%20(ervita)/Documents%20and%20Settings/dell2/Escritorio/Mis%20documentos/presupuestos%202006/85-06%20Reh.%20y%20Ampl.%20Ac.%20Imbert%20(2da.%20alternativa).xls" TargetMode="External" 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lvita/c/Documents%20and%20Settings/dell2/Escritorio/Mis%20documentos/presupuestos%202006/85-06%20Reh.%20y%20Ampl.%20Ac.%20Imbert%20(2da.%20alternativa)SIN%20PROB.xls" TargetMode="External" 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stos3/C/Documents%20and%20Settings/costos/Mis%20documentos/claudia/Garibaldy%20Bautista%20(Costos)/analisis%20el%20pino%20junumuc&#250;%20(version%201).xls" TargetMode="External" 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RIAN/C/BASE%20DATOS%20PARA%20ANALISIS/BASE%20DATOS2.xls" TargetMode="External" 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NAYELIS/Proyectos%20OISOE/Documents%20and%20Settings/vbaez/Local%20Settings/Temporary%20Internet%20Files/Content.IE5/KF1K0GOD/mac/ANALISIS%20JUNIO%202007%20-Para-Proyectos-BNV.xls" TargetMode="External" 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Reyna%20Vasquez/Desktop/IGLESIAS%20POLICLINICAS%20Y%20ESCUELAS/CARPETA%20GENERAL/San%20Francisco%20de%20Macoris/Analisis%20de%20Precios%20Unitarios.xls" TargetMode="External" 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Ing.%20Tony%20Hernandez/Escritorio/Comedor%20Juegos%20Regionales%20Bayaguana.xls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fic/presupuesto/CARPETAS%20DEPTO.%20PRESUPUESTOS/FERNANDEZ/ANALISIS/Copia%20de%20UCLAS-COMENCE.xls" TargetMode="External" 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tecnica/Desktop/Documents%20and%20Settings/Ing.%20Tony%20Hernandez/Escritorio/Comedor%20Juegos%20Regionales%20Bayaguana.xls" TargetMode="External" 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ESTEBANIA/PROYECTO/IMBERT_PEAD_21abr06.xls" TargetMode="External" 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Desktop/Boca%20Chica/Oferta%20Economica%20I.xls" TargetMode="External" 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ocuments%20and%20Settings/CLAUDIA/Mis%20documentos/TRABAJO%20CLAUDIA/analisis%20seopc/Copia%20de%20Analisis%20PARA%20PRESUPUESTO%20OBRAS%20PUBLICA%20df%20enero%202004.xls" TargetMode="External" 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fic/DATOSCUB/Proyectos%20Especiales/Obras%20Sector%20Salud%20(H-S)%202000/NORTE/Santiago/Cub.%20Reparacion%20Sub-centro%20de%20Salud%20Licey,%20Santiago%20(2)(Incremento).xls" TargetMode="External" 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192.168.2.158/pc%20elvita/Documents%20and%20Settings/Costos_01/Desktop/LOMA%20CABRRERA/MOD.%20223-09%20TRABAJOS%20faltantes%20AC.%20LOMA%20DE%20CABRERA.xls" TargetMode="External" 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idor01/ingenieria/Documents%20and%20Settings/Raul%20N.%20%20Rizek/My%20Documents/Carretera%20Sto.%20Dgo.%20-%20Samana/Precios%20Rincon%20de%20Molinillos.xls" TargetMode="External" 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Eva%20L.%20JImenez%20Pagan/My%20Documents/Banco%20Central/Martin%20Fernandez%20-%20Calles/Presup.%20dise&#241;o%20original%20(30-mar-04).xls" TargetMode="External" 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tecnica/Desktop/Documents%20and%20Settings/Eva%20L.%20JImenez%20Pagan/My%20Documents/Banco%20Central/Martin%20Fernandez%20-%20Calles/Presup.%20dise&#241;o%20original%20(30-mar-04).xls" TargetMode="External" 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va/My%20Documents/Proyectos%20OISOE/Calles/Incava/Analisis_Marzo_06___Incava.xls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XCALIBUR/Presupuesto/presupuesto%20donald%202007/DONALD%20PC%20VOL%202/Archivo%20Horacio/Proyectos%20Ingenieria%20Metalica/Concurso%20Mao/Presupuestos/Presupuesto%20general.xls" TargetMode="External" 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ariaangelica/maria%20angeli/Maria%20Angelica/Cubicaciones/Incava/Analisis%20Contrato%20-%20Incava.xls" TargetMode="External" 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ULIO-0649BC831/SharedDocs/Documents%20and%20Settings/Julio%20Vargas/Escritorio/PADRE_LAS_CASAS/ANALISIS_TODOS.XLS" TargetMode="External" 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ocuments%20and%20Settings/CLAUDIA/Mis%20documentos/TRABAJO%20CLAUDIA/Garibaldy%20Bautista%20(actualizaciones)/analisis%20el%20pino%20junumuc&#250;.xls" TargetMode="External" 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fic/presupuesto/ucla/ucla%205%20julio/presupuestos/Documents%20and%20Settings/kelly/Mis%20documentos/UCLA/UCLAS-COMENCE.xls" TargetMode="External" 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Elvita/c/Documents%20and%20Settings/JOEL/Mis%20documentos/Documents%20and%20Settings/Joel%20Francisco/Mis%20documentos/Documents%20and%20Settings/CLAUDIA/Mis%20documentos/TRABAJO%20CLAUDIA/Garibaldy%20Bautista%20(actualizaciones)/analisis%20el%20pino%20junumuc&#250;.xls?359372CA" TargetMode="External" /><Relationship Id="rId1" Type="http://schemas.openxmlformats.org/officeDocument/2006/relationships/externalLinkPath" Target="//359372CA/analisis%20el%20pino%20junumuc&#250;.xls" TargetMode="External" 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stos01/Mis%20Documentos%20(Costos)/ADDENDAS%20ABRIL%202004/143-04%20%20ADDENDA%20NO.%201%20AC.%20%20EL%20LIMON.xls" TargetMode="External" 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ANALISIS%20DE%20COSTOS/_ANALISIS%20DE%20COSTOS%202017%20(Actualizar%20precios)%20-%20Original.xlsx" TargetMode="External" 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ULIO-0649BC831/SharedDocs/presupuesto%20%20habitacional%20sanchez/EDF.%20SAN%20CRISTOBAL/metodologia%20Presupuestos/Analisis%20de%20Edificaciones.xls" TargetMode="External" 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b-02/D/PROYECTO%20TERMINACION%20SOFTBALL%20COJPD/CUBICACION/CUBICACION-NUEVA-1.XLS" TargetMode="External" 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xcalibur/Presupuesto/PROYECTO%20PIEDRA%20BLANCA/JOEL/APC/InaconsaACT/Volumenes%20del%20Presupuesto/bPrimer%20Nivel/CIAceros%201erN.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ngmet-pre-01/mis%20documentos/Documents%20and%20Settings/GLEINIER/Escritorio/Documentos%20Compartidos%20(Donald-Geovanny)/Presupuestos%20TRANSPARENTADOS/Omar%20CD%20System/Presupuesto%20Nave%20Omar%20CD%20VER.%20TECHO.xls" TargetMode="External" 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xcalibur/Presupuesto/Documents%20and%20Settings/JOEL/APC/InaconsaACT/Soportes%20Analisis,Presupuestos,Controles/BPreliminar/Soportes%20Grales.Controles%20de%20Obra.xls" TargetMode="External" 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xcalibur/Presupuesto/Documents%20and%20Settings/Ray/Escritorio/Presupuesto%20Habitacional%20Piedra%20BlancaX.xls" TargetMode="External" 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lvita/c/backup%20costos%2003/RECLAMACIONES%202005/ZONA%20II/Documents%20and%20Settings/CLAUDIA/Mis%20documentos/TRABAJO%20CLAUDIA/Garibaldy%20Bautista%20(actualizaciones)/analisis%20el%20pino%20junumuc&#250;.xls" TargetMode="External" 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CBRIAN/D/My%20Documents/Documentos%20En%20Uso/Resort%20Bahia%20Estela%20Caribe/My%20Documents/Brian's%20Documents/RESIDENCIAL%20APARTAMENTOS/ROMANA%20DEL%20OESTE/Plaza%20Columbus/WINPROJ/Cespedes/Fiesta/Fiesta%20Area%20de%20Espectaculos.xls" TargetMode="External" 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Administrator/My%20Documents/BACKUP%20JULIO/wandel/escritorio%201/PRESUPUESTOS/Peravia/Salinas/PRESUPUESTO%20vivienda.xls" TargetMode="External" 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21-22-94.XLS" TargetMode="External" 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ariaangelica/maria%20angeli/Maximo/Maria%20Angelica/OISOE%20EVA/Calles/Demja%20-%20Hato%20Mayor/Analisis%20Dic%2005%20-%20Demja.xls" TargetMode="External" 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 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Personal/Presupuesto%20Residencial%20Nicole%20I.xls" TargetMode="External" 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b-02/D/Documents%20and%20Settings/FRED/Mis%20documentos/ARCHIVOS%20PERSONALES/FRED/FRANCISCO/PRESUPUESTO%20MELLIZAS_2_NIVELES_2.xls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fic/p-especi/Obras%20Sector%20Salud%20(H-S)%202000/NORTE/Santiago/Cub.%20Policlinica%20en%20el%20Sector%20La%20Joya,%20paloma.xls" TargetMode="External" 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lvita/c/backup%20costos%2003/PRESUPUESTO%202006/ZONA%20VII/85-06%20Reh.%20y%20Ampl.%20Ac.%20Imbert%20(2da.%20alternativa).xls" TargetMode="External" 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_ANALISIS%20DE%20COSTOS%202017%20(Actualizar%20precios)%20-%20Original.xlsx" TargetMode="External" 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artidas%20Electricas%20Terminaci&#243;n%20Construcci&#243;n%20Albergue%20Ni&#241;os%20Huerfanos%20de%20Moca.xls" TargetMode="External" 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MONICA%20PROYECTOS/MONICA%20PROYECTOS%20COMP%20AYUNTAMIENTO/Presupuesto_Torre__KEVANY(1)%20mechy.xls" TargetMode="External" /></Relationships>
</file>

<file path=xl/externalLinks/_rels/externalLink54.xml.rels><?xml version="1.0" encoding="UTF-8" standalone="yes"?>
<Relationships xmlns="http://schemas.openxmlformats.org/package/2006/relationships"><Relationship Id="rId2" Type="http://schemas.microsoft.com/office/2019/04/relationships/externalLinkLongPath" Target="file:///Elvita/c/Documents%20and%20Settings/JOEL/Mis%20documentos/Documents%20and%20Settings/Joel%20Francisco/Mis%20documentos/Documents%20and%20Settings/CLAUDIA/Mis%20documentos/TRABAJO%20CLAUDIA/analisis%20seopc/Copia%20de%20Analisis%20PARA%20PRESUPUESTO%20OBRAS%20PUBLICA%20df%20enero%202004.xls?2C834A03" TargetMode="External" /><Relationship Id="rId1" Type="http://schemas.openxmlformats.org/officeDocument/2006/relationships/externalLinkPath" Target="//2C834A03/Copia%20de%20Analisis%20PARA%20PRESUPUESTO%20OBRAS%20PUBLICA%20df%20enero%202004.xls" TargetMode="External" 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rv1/company/Documents%20and%20Settings/asifres/Desktop/Estimados%20y%20presupuestos/Estimados%20del%20M/Pre%20Capilla%20Los%20&#193;ngeles%20(Fase%20II)%20-%20mayo%2002.xls" TargetMode="External" 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Luis%20Mota/My%20Documents/Arq.%20Fajar/CDE/Planos/Subestaci&#243;n%20Duverg&#233;.xls" TargetMode="External" 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~1/mpena/LOCALS~1/Temp/Users/yanel/Documents/PERSONALTRABAJOS/CUPIDO/PROYECTO%20MICHEL%20MARIE/PRESUPUESTO%20RESIDENCIAL%20MICHELLE%20MARIE%20modif.xls" TargetMode="External" /></Relationships>
</file>

<file path=xl/externalLinks/_rels/externalLink58.xml.rels><?xml version="1.0" encoding="UTF-8" standalone="yes"?>
<Relationships xmlns="http://schemas.openxmlformats.org/package/2006/relationships"><Relationship Id="rId2" Type="http://schemas.microsoft.com/office/2019/04/relationships/externalLinkLongPath" Target="file:///E: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?C19D6764" TargetMode="External" /><Relationship Id="rId1" Type="http://schemas.openxmlformats.org/officeDocument/2006/relationships/externalLinkPath" Target="//C19D6764/PROYECTO%20AQN-WC" TargetMode="External" 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s%20and%20Settings/JAJAJAJA/Desktop/PROYECTOS/colina%20definitivo2/G.A.1(07junio2005).xls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ngmet-pre-01/mis%20documentos/presupuesto%20donald%202007/DONALD%20PC%20VOL%202/Archivo%20Horacio/Proyectos%20Ingenieria%20Metalica/Concurso%20Mao/Presupuestos/Presupuesto%20general.xls" TargetMode="External" 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va/proyectos%20oisoe/Documents%20and%20Settings/Administrador/Escritorio/Documents%20and%20Settings/jbaez/My%20Documents/YALBI/Mia/Copia%20de%20UCLAS-COMENCE.xls" TargetMode="External" 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leinier/e/Documents%20and%20Settings/Ing.%20Tony%20Hernandez/Escritorio/Comedor%20Juegos%20Regionales%20Bayaguana.xls" TargetMode="External" 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ec-costos-14/pc%20elvita/Documents%20and%20Settings/GERMAN%20NOVA/My%20Documents/Intec/MAESTRIA/Costos/Proyecto%20Final%20(SC)/Documents%20and%20Settings/Lurdes/Desktop/Samuel/Propuesta-Auditorias.xls" TargetMode="External" 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b-02/D/MIS%20DOCUMENTOS/PROYECTOS%20COBAUSA/SAN_FRANCISCO/SAN%20FCO_2007/PRESUPUESTO_REMITIDO_04Oct07_.xls" TargetMode="External" 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Desktop/Constanza/Presupuestos/Oferta%20Constanza.xls" TargetMode="External" 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user/Mechy/Mechy%20Proyectos/Presupuesto_Torre__KEVANY(1)(1)_ultimas_correciones_yram(1)_correciones_yunior(1).xls" TargetMode="External" 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ubierta2/disco%20de%20costo/disco%20de%20costos/Documents%20and%20Settings/Administrador/Escritorio/LAS%20AMERICAS%20OZORIA%20TUNEL/PRES(1).%20TERMINACION%20LAS%20AMERICAS-TUNEL-PASARELAS-OISOE-03-AG0-07.xls" TargetMode="External" 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MONICA~1/AppData/Local/Temp/_PA302/2012%20Nueva%20Edicion.xlsx" TargetMode="External" 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NAYELIS/Proyectos%20OISOE/Documents%20and%20Settings/Anayelis.EVA/My%20Documents/Proyectos%20OISOE/SET/Ana%20Raquel/Iglesia/Presupuesto%20Ciencias%20Juridicas-Uasd-grucon-2009-10-27.xls" TargetMode="External" 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~1/mpena/LOCALS~1/Temp/Users/YANEL/Documents/PERSONALTRABAJOS/elizabeth%20concepcion/Presupuesto_proyecto_johanna1.xls" TargetMode="External" 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ng-6068a73cbf6/Mis%20documentos/Documents%20and%20Settings/GLEINIER/Escritorio/Documentos%20Compartidos%20(Donald-Geovanny)/Presupuestos%20TRANSPARENTADOS/Omar%20CD%20System/Presupuesto%20Nave%20Omar%20CD%20VER.%20TECHO.xls" TargetMode="External" 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rian/c/Mis%20Documentos/Mis%20archivos%20recibidos/VillaVinicioCastillo(1).xls" TargetMode="External" 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ariaangelica/maria%20angeli/Incava/Analisis%20Marzo%2006%20-%20Incava.xls" TargetMode="External" 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CBRIAN/D/My%20Documents/Documentos%20En%20Uso/Escuelas%20Publicas/Escuelas%20Armenteros%20Tony%20Hernandez/LOLIN%20NAVE%20PTA%20CANA.xls" TargetMode="External" 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nvestigador/amell%20(d)/DONALD%20EXELL/D'%20DONALD/D'%20RaSol/presupuesto/presupuesto/Pres.%20Cubierta%20Altar.xls" TargetMode="External" 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lvita/c/backup%20costos%2003/RECLAMACIONES%202006/ZONA%20III/rec%201%20al%2098-05%20terminacion%20ac.%20la%20cueva%20de%20cevicos%202da.%20etapa%20ac.%20mult.%20guanabano-%20cruce%20de%20maguaca%20parte%20b%20y%20guanabano%20como%20ext.%20al%20ac.%20la%20cueva%20de%20cevico%201.xls" TargetMode="External" 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XCALIBUR/Presupuesto/CARPETAS%20DEPTO.%20PRESUPUESTOS/YANEL%20FERNANDEZ/Santo%20Domingo/puente%20cuaba/Presupuesto%20Construcion%20Puente%20Sobre%20el%20Rio%20Isabela,%20Carretera%20La%20Cuaba%20Km%2022%20Autopista%20Duarte.xls" TargetMode="External" 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s%20and%20Settings/JAJAJAJA/Desktop/PROYECTOS/colina%20definitivo2/Presupuesto%20Colina%20ben/ACACIA%20ben.xls" TargetMode="External" 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b-02/D/PROYECTO%20TERMINACION%20SOFTBALL%20COJPD/CUBICACION/TRABAJOS/Transfer/Costos/Proyectos/Galerias/presup.xls" TargetMode="External" 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nvestigador/amell%20(d)/DONALD%20EXELL/D'%20DONALD/D'%20RaSol/presupuesto/presupuesto/antony's/SANCHEZ%20CURIEL/DSD%20(tanques%20falconbridge+varios)/nave%20fadoc%202.xls" TargetMode="External" 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mntes104/Documents%20and%20Settings/patria.peguero/My%20Documents/My%20Received%20Files/LOTE%2071-ESCUELA%20HIVE%20PRESUPUESTOS%20Y%20ANALISIS%20DEL%201%20AL%204%20ESC.xlsx" TargetMode="External" 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ngmet-pre-01/mis%20documentos/DONALD%20PC%20VOL%202/METRO/INGENIERIA%20METALICA/PASARELA%20ESTACION%20ISABELA/PASARELA%20PEATONAL%20ESTACION%20ISABELA.xls" TargetMode="External" 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stos3/C/Documents%20and%20Settings/CLAUDIA/Mis%20documentos/TRABAJO%20CLAUDIA/analisis%20seopc/Copia%20de%20Analisis%20PARA%20PRESUPUESTO%20OBRAS%20PUBLICA%20df%20enero%202004.xls" TargetMode="External" 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analisis/LOMA%20DE%20CABRERA/PROYECTO/IMBERT_PEAD_21abr06.xls" TargetMode="External" 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MIS%20DOCUMENTOS/PROYECTO%20TERMINACION%20SOFTBALL%20COJPD/PRESUPUESTO%20MODIFICADO/PRESUPUESTO_FEDOSA_14NOV2005.XLS" TargetMode="External" 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192.168.1.161/escritorio%20usuario%201/MIS%20DOCUMENTOS/PROYECTO%20TERMINACION%20SOFTBALL%20COJPD/PRESUPUESTO%20MODIFICADO/PRESUPUESTO_FEDOSA_14NOV2005.XLS" TargetMode="External" 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SUARIO-03/Almacen%20(D)/LP/Mis%20doc.%20of/OZORIA%202006/LAS%20AMERICAS/PRESUPUESTO/PRES.%20TUNEL%20CHARLE%20REV%20ABRIL%2007/TUNEL%20CHARLES%20ABRIL%2007.xls" TargetMode="External" 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MONICA%20PROYECTOS/TORRE%20KEYANI/PRESUPTORRE%20KEVA.xls" TargetMode="External" 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ngmet-pre-01/mis%20documentos/donald%20geobanny/Barrick/Paquete%20II/PIT%20OFFICE/PRESUPUESTO%20PIT%20OFFICE.xls" TargetMode="External" 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~1/mpena/LOCALS~1/Temp/LICITACION%20VILLAS%20TIPO%20PRESIDENCIAL%20BISONO/Villa%20%20Presidencial4,5,6%20BISONO-ultimo%20DEFINITIVO.xls" TargetMode="External" 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 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ROYECTO/IMBERT_PEAD_21abr06.xls" TargetMode="External" 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rv1/company/Users/Eloy%20Blanco%20Abbott/Trabajando/3_Estandars%20IJSUD/170-3/SRD-170-3%20Presupuesto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Detalle_Acero"/>
      <sheetName val="O_M__y_Salarios"/>
      <sheetName val="Trabajos_Generales"/>
      <sheetName val="COSTO_INDIRECTO"/>
      <sheetName val="OPERADORES_EQUIPOS"/>
      <sheetName val="HORM__Y_MORTEROS_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  <sheetName val="insumo"/>
      <sheetName val="mezcla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V_Tierras_A"/>
      <sheetName val="V_Tierras_A1"/>
      <sheetName val="materiales_(2)"/>
      <sheetName val="INSU"/>
      <sheetName val="MO"/>
      <sheetName val="Desembolso de Caja"/>
      <sheetName val="Cotz.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Detalle_Acero4"/>
      <sheetName val="O_M__y_Salarios4"/>
      <sheetName val="Trabajos_Generales4"/>
      <sheetName val="COSTO_INDIRECTO4"/>
      <sheetName val="OPERADORES_EQUIPOS4"/>
      <sheetName val="HORM__Y_MORTEROS_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Detalle_Acero5"/>
      <sheetName val="O_M__y_Salarios5"/>
      <sheetName val="Trabajos_Generales5"/>
      <sheetName val="COSTO_INDIRECTO5"/>
      <sheetName val="OPERADORES_EQUIPOS5"/>
      <sheetName val="HORM__Y_MORTEROS_5"/>
      <sheetName val="materiales_(2)1"/>
      <sheetName val="V_Tierras_A2"/>
      <sheetName val="materiales_(2)2"/>
      <sheetName val="V_Tierras_A3"/>
      <sheetName val="materiales_(2)3"/>
      <sheetName val="caseta de planta"/>
      <sheetName val="V_Tierras_A4"/>
      <sheetName val="materiales_(2)4"/>
      <sheetName val="V_Tierras_A5"/>
      <sheetName val="materiales_(2)5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01">
          <cell r="F201">
            <v>7792.2050656250012</v>
          </cell>
        </row>
      </sheetData>
      <sheetData sheetId="28"/>
      <sheetData sheetId="29" refreshError="1"/>
      <sheetData sheetId="30" refreshError="1"/>
      <sheetData sheetId="31" refreshError="1"/>
      <sheetData sheetId="32">
        <row r="201">
          <cell r="F201">
            <v>7792.2050656250012</v>
          </cell>
        </row>
      </sheetData>
      <sheetData sheetId="33">
        <row r="201">
          <cell r="F201">
            <v>7792.2050656250003</v>
          </cell>
        </row>
      </sheetData>
      <sheetData sheetId="34"/>
      <sheetData sheetId="35"/>
      <sheetData sheetId="36"/>
      <sheetData sheetId="37"/>
      <sheetData sheetId="38">
        <row r="201">
          <cell r="F201">
            <v>7792.2050656250003</v>
          </cell>
        </row>
      </sheetData>
      <sheetData sheetId="39"/>
      <sheetData sheetId="40">
        <row r="201">
          <cell r="F201">
            <v>7792.2050656250012</v>
          </cell>
        </row>
      </sheetData>
      <sheetData sheetId="41">
        <row r="201">
          <cell r="F201">
            <v>7792.2050656250012</v>
          </cell>
        </row>
      </sheetData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7792.2050656250003</v>
          </cell>
        </row>
      </sheetData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>
        <row r="201">
          <cell r="F201">
            <v>7792.2050656250012</v>
          </cell>
        </row>
      </sheetData>
      <sheetData sheetId="54">
        <row r="201">
          <cell r="F201">
            <v>7792.2050656250012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1">
          <cell r="F201">
            <v>7792.2050656250012</v>
          </cell>
        </row>
      </sheetData>
      <sheetData sheetId="67">
        <row r="201">
          <cell r="F201">
            <v>7792.2050656250012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>
        <row r="201">
          <cell r="F201">
            <v>7792.2050656250012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201">
          <cell r="F201">
            <v>7792.2050656250012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01">
          <cell r="F201">
            <v>7792.2050656250012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Insumos materiales"/>
      <sheetName val="Costos Mano de Obra"/>
      <sheetName val="caseta de planta"/>
      <sheetName val="Ana. blocks y termin."/>
      <sheetName val="Ana. Horm mexc mort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  <sheetName val="TC-C27"/>
      <sheetName val="EX-V28"/>
      <sheetName val="RV-C13"/>
      <sheetName val="RV-C28"/>
      <sheetName val="EXC. QMC"/>
      <sheetName val="RV-H27"/>
      <sheetName val="EX-C36"/>
      <sheetName val="CF-C12"/>
      <sheetName val="EX-C37"/>
      <sheetName val="EX-C20"/>
      <sheetName val="EX-C24"/>
      <sheetName val="TRACT.MINA"/>
      <sheetName val="EX-C38"/>
      <sheetName val="EX-C27"/>
      <sheetName val="EX-C42"/>
      <sheetName val="% Ralenti CF-C12."/>
      <sheetName val="% Ralenti EXC."/>
      <sheetName val="% Ralenti EXC. (2)"/>
      <sheetName val="REND."/>
      <sheetName val="Produccion"/>
      <sheetName val="trac"/>
      <sheetName val="T. HORA"/>
      <sheetName val="Base de Dato"/>
      <sheetName val="Precio"/>
      <sheetName val="ANALISIS_STO_DGO2"/>
      <sheetName val="PRES__BOCA_NUEVA2"/>
      <sheetName val="CONTRARO_SEÑALIZACIONES2"/>
      <sheetName val="EDIFICIO_COUNTERS"/>
      <sheetName val="LISTADO_INSUMOS_DEL_2000"/>
      <sheetName val="Presup_"/>
      <sheetName val="ANALISIS_STO_DGO3"/>
      <sheetName val="PRES__BOCA_NUEVA3"/>
      <sheetName val="CONTRARO_SEÑALIZACIONES3"/>
      <sheetName val="EDIFICIO_COUNTERS1"/>
      <sheetName val="LISTADO_INSUMOS_DEL_20001"/>
      <sheetName val="Presup_1"/>
      <sheetName val="Análisis_de_Precios"/>
      <sheetName val="Resumen_Precio_Equipos"/>
      <sheetName val="O_M__y_Salarios"/>
      <sheetName val="Analisis de precios SURFACE"/>
      <sheetName val="Sheet1"/>
      <sheetName val="Sheet2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INSU"/>
      <sheetName val="MO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."/>
      <sheetName val="Analisis de costos."/>
      <sheetName val="Recursos."/>
      <sheetName val="Rendimientos."/>
      <sheetName val="Analisis demoliciones."/>
      <sheetName val="Cálculo Encofrados."/>
      <sheetName val="Calculo de armaduras."/>
      <sheetName val="Calculo de aceros"/>
      <sheetName val="SALARIO REAL "/>
      <sheetName val="Sin herra ni segur ni dia inhab"/>
      <sheetName val="Calculo del FDI"/>
    </sheetNames>
    <sheetDataSet>
      <sheetData sheetId="0"/>
      <sheetData sheetId="1">
        <row r="500">
          <cell r="H500">
            <v>22.584</v>
          </cell>
        </row>
      </sheetData>
      <sheetData sheetId="2"/>
      <sheetData sheetId="3"/>
      <sheetData sheetId="4"/>
      <sheetData sheetId="5"/>
      <sheetData sheetId="6">
        <row r="8">
          <cell r="V8">
            <v>0.3</v>
          </cell>
          <cell r="W8">
            <v>0.1</v>
          </cell>
          <cell r="X8">
            <v>0.2</v>
          </cell>
          <cell r="Y8">
            <v>0.04</v>
          </cell>
        </row>
        <row r="9">
          <cell r="V9">
            <v>0.45</v>
          </cell>
          <cell r="W9">
            <v>0.15</v>
          </cell>
          <cell r="X9">
            <v>0.25</v>
          </cell>
          <cell r="Y9">
            <v>0.05</v>
          </cell>
        </row>
        <row r="10">
          <cell r="V10">
            <v>0.6</v>
          </cell>
          <cell r="W10">
            <v>0.2</v>
          </cell>
          <cell r="X10">
            <v>0.3</v>
          </cell>
          <cell r="Y10">
            <v>0.06</v>
          </cell>
        </row>
        <row r="11">
          <cell r="W11">
            <v>0.25</v>
          </cell>
          <cell r="X11">
            <v>0.35</v>
          </cell>
          <cell r="Y11">
            <v>7.0000000000000007E-2</v>
          </cell>
        </row>
        <row r="12">
          <cell r="W12">
            <v>0.3</v>
          </cell>
          <cell r="X12">
            <v>0.4</v>
          </cell>
        </row>
        <row r="13">
          <cell r="W13">
            <v>0.35</v>
          </cell>
        </row>
        <row r="14">
          <cell r="W14">
            <v>0.4</v>
          </cell>
        </row>
        <row r="32">
          <cell r="V32">
            <v>0.1</v>
          </cell>
          <cell r="Y32">
            <v>0.15</v>
          </cell>
        </row>
        <row r="33">
          <cell r="V33">
            <v>0.11</v>
          </cell>
          <cell r="Y33">
            <v>0.16</v>
          </cell>
        </row>
        <row r="34">
          <cell r="V34">
            <v>0.12</v>
          </cell>
          <cell r="Y34">
            <v>0.17</v>
          </cell>
        </row>
        <row r="35">
          <cell r="V35">
            <v>0.13</v>
          </cell>
          <cell r="Y35">
            <v>0.18</v>
          </cell>
        </row>
        <row r="36">
          <cell r="V36">
            <v>0.14000000000000001</v>
          </cell>
          <cell r="Y36">
            <v>0.19</v>
          </cell>
        </row>
        <row r="37">
          <cell r="V37">
            <v>0.15</v>
          </cell>
          <cell r="Y37">
            <v>0.2</v>
          </cell>
        </row>
        <row r="38">
          <cell r="V38">
            <v>0.16</v>
          </cell>
          <cell r="Y38">
            <v>0.21000000000000002</v>
          </cell>
        </row>
        <row r="39">
          <cell r="V39">
            <v>0.17</v>
          </cell>
          <cell r="Y39">
            <v>0.22000000000000003</v>
          </cell>
        </row>
        <row r="40">
          <cell r="V40">
            <v>0</v>
          </cell>
          <cell r="Y40">
            <v>0.23000000000000004</v>
          </cell>
        </row>
        <row r="41">
          <cell r="Y41">
            <v>0.24000000000000005</v>
          </cell>
        </row>
        <row r="42">
          <cell r="Y42">
            <v>0.25000000000000006</v>
          </cell>
        </row>
        <row r="43">
          <cell r="Y43">
            <v>0.26000000000000006</v>
          </cell>
        </row>
        <row r="44">
          <cell r="Y44">
            <v>0.27000000000000007</v>
          </cell>
        </row>
        <row r="45">
          <cell r="Y45">
            <v>0.28000000000000008</v>
          </cell>
        </row>
        <row r="46">
          <cell r="Y46">
            <v>0.29000000000000009</v>
          </cell>
        </row>
        <row r="47">
          <cell r="Y47">
            <v>0.3000000000000001</v>
          </cell>
        </row>
        <row r="49">
          <cell r="Y49">
            <v>0.31000000000000011</v>
          </cell>
        </row>
        <row r="50">
          <cell r="Y50">
            <v>0.32000000000000012</v>
          </cell>
        </row>
        <row r="51">
          <cell r="Y51">
            <v>0.33000000000000013</v>
          </cell>
        </row>
        <row r="52">
          <cell r="Y52">
            <v>0.34000000000000014</v>
          </cell>
        </row>
        <row r="53">
          <cell r="Y53">
            <v>0.35000000000000014</v>
          </cell>
        </row>
        <row r="54">
          <cell r="Y54">
            <v>0.36000000000000015</v>
          </cell>
        </row>
        <row r="55">
          <cell r="Y55">
            <v>0.37000000000000016</v>
          </cell>
        </row>
        <row r="56">
          <cell r="Y56">
            <v>0.38000000000000017</v>
          </cell>
        </row>
        <row r="57">
          <cell r="Y57">
            <v>0.39000000000000018</v>
          </cell>
        </row>
        <row r="58">
          <cell r="Y58">
            <v>0.40000000000000019</v>
          </cell>
        </row>
        <row r="59">
          <cell r="Y59">
            <v>0.4100000000000002</v>
          </cell>
        </row>
        <row r="60">
          <cell r="Y60">
            <v>0.42000000000000021</v>
          </cell>
        </row>
        <row r="61">
          <cell r="Y61">
            <v>0.43000000000000022</v>
          </cell>
        </row>
        <row r="62">
          <cell r="Y62">
            <v>0.44000000000000022</v>
          </cell>
        </row>
        <row r="63">
          <cell r="Y63">
            <v>0.45000000000000023</v>
          </cell>
        </row>
        <row r="64">
          <cell r="Y64">
            <v>0.46000000000000024</v>
          </cell>
        </row>
        <row r="65">
          <cell r="Y65">
            <v>0.47000000000000025</v>
          </cell>
        </row>
        <row r="66">
          <cell r="Y66">
            <v>0.48000000000000026</v>
          </cell>
        </row>
        <row r="67">
          <cell r="Y67">
            <v>0.49000000000000027</v>
          </cell>
        </row>
        <row r="68">
          <cell r="Y68">
            <v>0.50000000000000022</v>
          </cell>
        </row>
        <row r="69">
          <cell r="Y69">
            <v>0.51000000000000023</v>
          </cell>
        </row>
        <row r="70">
          <cell r="Y70">
            <v>0.52000000000000024</v>
          </cell>
        </row>
        <row r="71">
          <cell r="Y71">
            <v>0.53000000000000025</v>
          </cell>
        </row>
        <row r="72">
          <cell r="Y72">
            <v>0.54000000000000026</v>
          </cell>
        </row>
        <row r="73">
          <cell r="Y73">
            <v>0.55000000000000027</v>
          </cell>
        </row>
        <row r="74">
          <cell r="Y74">
            <v>0.56000000000000028</v>
          </cell>
        </row>
        <row r="75">
          <cell r="Y75">
            <v>0.57000000000000028</v>
          </cell>
        </row>
        <row r="76">
          <cell r="Y76">
            <v>0.58000000000000029</v>
          </cell>
        </row>
        <row r="78">
          <cell r="Y78">
            <v>0.5900000000000003</v>
          </cell>
        </row>
        <row r="79">
          <cell r="Y79">
            <v>0.60000000000000031</v>
          </cell>
        </row>
        <row r="80">
          <cell r="Y80">
            <v>0.61000000000000032</v>
          </cell>
        </row>
        <row r="81">
          <cell r="Y81">
            <v>0.62000000000000033</v>
          </cell>
        </row>
        <row r="82">
          <cell r="Y82">
            <v>0.63000000000000034</v>
          </cell>
        </row>
        <row r="83">
          <cell r="Y83">
            <v>0.64000000000000035</v>
          </cell>
        </row>
        <row r="84">
          <cell r="Y84">
            <v>0.65000000000000036</v>
          </cell>
        </row>
        <row r="85">
          <cell r="Y85">
            <v>0.66000000000000036</v>
          </cell>
        </row>
        <row r="86">
          <cell r="Y86">
            <v>0.67000000000000037</v>
          </cell>
        </row>
        <row r="87">
          <cell r="Y87">
            <v>0.68000000000000038</v>
          </cell>
        </row>
        <row r="88">
          <cell r="Y88">
            <v>0.69000000000000039</v>
          </cell>
        </row>
        <row r="89">
          <cell r="Y89">
            <v>0.7000000000000004</v>
          </cell>
        </row>
        <row r="90">
          <cell r="Y90">
            <v>0.71000000000000041</v>
          </cell>
        </row>
        <row r="91">
          <cell r="Y91">
            <v>0.72000000000000042</v>
          </cell>
        </row>
      </sheetData>
      <sheetData sheetId="7">
        <row r="8">
          <cell r="B8" t="str">
            <v>Ø ¼"</v>
          </cell>
        </row>
        <row r="97">
          <cell r="B97">
            <v>2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5</v>
          </cell>
        </row>
        <row r="101">
          <cell r="B101">
            <v>6</v>
          </cell>
        </row>
        <row r="102">
          <cell r="B102">
            <v>7</v>
          </cell>
        </row>
        <row r="103">
          <cell r="B103">
            <v>8</v>
          </cell>
        </row>
        <row r="104">
          <cell r="B104">
            <v>9</v>
          </cell>
        </row>
        <row r="105">
          <cell r="B105">
            <v>10</v>
          </cell>
        </row>
        <row r="106">
          <cell r="B106">
            <v>0</v>
          </cell>
        </row>
      </sheetData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_sto_dgo1"/>
      <sheetName val="analisis_sto_dg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MO"/>
      <sheetName val="EQUIPOS"/>
      <sheetName val="PRE Desvio Alcant.  Potable"/>
      <sheetName val="Insumos"/>
      <sheetName val="Análisis de 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  <sheetName val="MATERIALES 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>
        <row r="20">
          <cell r="J20">
            <v>125</v>
          </cell>
        </row>
      </sheetData>
      <sheetData sheetId="44">
        <row r="38">
          <cell r="O38">
            <v>6.5</v>
          </cell>
        </row>
      </sheetData>
      <sheetData sheetId="45"/>
      <sheetData sheetId="46"/>
      <sheetData sheetId="47"/>
      <sheetData sheetId="48"/>
      <sheetData sheetId="49">
        <row r="53">
          <cell r="D53">
            <v>2640.8667724999996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20">
          <cell r="J20">
            <v>125</v>
          </cell>
        </row>
      </sheetData>
      <sheetData sheetId="74">
        <row r="38">
          <cell r="O38">
            <v>6.5</v>
          </cell>
        </row>
      </sheetData>
      <sheetData sheetId="75"/>
      <sheetData sheetId="76"/>
      <sheetData sheetId="77"/>
      <sheetData sheetId="78"/>
      <sheetData sheetId="79">
        <row r="53">
          <cell r="D53">
            <v>2640.8667724999996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20">
          <cell r="J20">
            <v>125</v>
          </cell>
        </row>
      </sheetData>
      <sheetData sheetId="104">
        <row r="38">
          <cell r="O38">
            <v>6.5</v>
          </cell>
        </row>
      </sheetData>
      <sheetData sheetId="105"/>
      <sheetData sheetId="106"/>
      <sheetData sheetId="107"/>
      <sheetData sheetId="108"/>
      <sheetData sheetId="109">
        <row r="53">
          <cell r="D53">
            <v>2640.8667724999996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0">
          <cell r="J20">
            <v>125</v>
          </cell>
        </row>
      </sheetData>
      <sheetData sheetId="134">
        <row r="38">
          <cell r="O38">
            <v>6.5</v>
          </cell>
        </row>
      </sheetData>
      <sheetData sheetId="135"/>
      <sheetData sheetId="136"/>
      <sheetData sheetId="137"/>
      <sheetData sheetId="138"/>
      <sheetData sheetId="139">
        <row r="53">
          <cell r="D53">
            <v>2640.8667724999996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Estado_Financiero1"/>
      <sheetName val="LISTADO_MATERIALES"/>
      <sheetName val="Análisis_de_Precios"/>
      <sheetName val="caseta_de_planta"/>
      <sheetName val="Estado_Financiero2"/>
      <sheetName val="LISTADO_MATERIALES1"/>
      <sheetName val="Análisis_de_Precios1"/>
      <sheetName val="caseta_de_planta1"/>
      <sheetName val="Estado_Financiero3"/>
      <sheetName val="LISTADO_MATERIALES2"/>
      <sheetName val="Análisis_de_Precios2"/>
      <sheetName val="caseta_de_planta2"/>
      <sheetName val="Estado_Financiero4"/>
      <sheetName val="LISTADO_MATERIALES3"/>
      <sheetName val="Análisis_de_Precios3"/>
      <sheetName val="caseta_de_plant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."/>
      <sheetName val="Analisis de costos."/>
      <sheetName val="Recursos."/>
      <sheetName val="Rendimientos."/>
      <sheetName val="Analisis demoliciones."/>
      <sheetName val="Cálculo Encofrados."/>
      <sheetName val="Calculo de armaduras."/>
      <sheetName val="Calculo de aceros"/>
      <sheetName val="SALARIO REAL "/>
      <sheetName val="Sin herra ni segur ni dia inhab"/>
      <sheetName val="Calculo del FDI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W28">
            <v>0.1</v>
          </cell>
        </row>
        <row r="29">
          <cell r="W29">
            <v>0.11</v>
          </cell>
        </row>
        <row r="30">
          <cell r="W30">
            <v>0.12</v>
          </cell>
        </row>
        <row r="31">
          <cell r="W31">
            <v>0.14000000000000001</v>
          </cell>
        </row>
        <row r="32">
          <cell r="V32">
            <v>0.1</v>
          </cell>
          <cell r="W32">
            <v>0.15</v>
          </cell>
        </row>
        <row r="33">
          <cell r="V33">
            <v>0.11</v>
          </cell>
          <cell r="W33">
            <v>0.16</v>
          </cell>
        </row>
        <row r="34">
          <cell r="V34">
            <v>0.12</v>
          </cell>
          <cell r="W34">
            <v>0.17</v>
          </cell>
        </row>
        <row r="35">
          <cell r="V35">
            <v>0.13</v>
          </cell>
          <cell r="W35">
            <v>0.18</v>
          </cell>
        </row>
        <row r="36">
          <cell r="V36">
            <v>0.14000000000000001</v>
          </cell>
          <cell r="W36">
            <v>0.19</v>
          </cell>
        </row>
        <row r="37">
          <cell r="V37">
            <v>0.15</v>
          </cell>
          <cell r="W37">
            <v>0.2</v>
          </cell>
        </row>
        <row r="38">
          <cell r="V38">
            <v>0.16</v>
          </cell>
          <cell r="W38">
            <v>0.21000000000000002</v>
          </cell>
        </row>
        <row r="39">
          <cell r="V39">
            <v>0.17</v>
          </cell>
          <cell r="W39">
            <v>0.22000000000000003</v>
          </cell>
        </row>
        <row r="40">
          <cell r="V40">
            <v>0</v>
          </cell>
          <cell r="W40">
            <v>0.23000000000000004</v>
          </cell>
        </row>
        <row r="41">
          <cell r="W41">
            <v>0.24000000000000005</v>
          </cell>
        </row>
        <row r="42">
          <cell r="W42">
            <v>0.25000000000000006</v>
          </cell>
        </row>
        <row r="43">
          <cell r="W43">
            <v>0.26000000000000006</v>
          </cell>
        </row>
        <row r="44">
          <cell r="W44">
            <v>0.27000000000000007</v>
          </cell>
        </row>
        <row r="45">
          <cell r="W45">
            <v>0.28000000000000008</v>
          </cell>
        </row>
        <row r="46">
          <cell r="W46">
            <v>0.29000000000000009</v>
          </cell>
        </row>
        <row r="47">
          <cell r="W47">
            <v>0.3000000000000001</v>
          </cell>
        </row>
        <row r="49">
          <cell r="W49">
            <v>0.31000000000000011</v>
          </cell>
        </row>
        <row r="50">
          <cell r="W50">
            <v>0.32000000000000012</v>
          </cell>
        </row>
        <row r="51">
          <cell r="W51">
            <v>0.33000000000000013</v>
          </cell>
        </row>
        <row r="52">
          <cell r="W52">
            <v>0.34000000000000014</v>
          </cell>
        </row>
        <row r="53">
          <cell r="W53">
            <v>0.35000000000000014</v>
          </cell>
        </row>
        <row r="54">
          <cell r="W54">
            <v>0.36000000000000015</v>
          </cell>
        </row>
        <row r="55">
          <cell r="W55">
            <v>0.37000000000000016</v>
          </cell>
        </row>
        <row r="56">
          <cell r="W56">
            <v>0.38000000000000017</v>
          </cell>
        </row>
        <row r="57">
          <cell r="W57">
            <v>0.39000000000000018</v>
          </cell>
        </row>
        <row r="58">
          <cell r="W58">
            <v>0.40000000000000019</v>
          </cell>
        </row>
        <row r="59">
          <cell r="W59">
            <v>0.4100000000000002</v>
          </cell>
        </row>
        <row r="60">
          <cell r="W60">
            <v>0.42000000000000021</v>
          </cell>
        </row>
        <row r="61">
          <cell r="W61">
            <v>0.43000000000000022</v>
          </cell>
        </row>
        <row r="62">
          <cell r="W62">
            <v>0.44000000000000022</v>
          </cell>
        </row>
        <row r="63">
          <cell r="W63">
            <v>0.45000000000000023</v>
          </cell>
        </row>
        <row r="64">
          <cell r="W64">
            <v>0.46000000000000024</v>
          </cell>
        </row>
        <row r="65">
          <cell r="W65">
            <v>0.47000000000000025</v>
          </cell>
        </row>
        <row r="66">
          <cell r="W66">
            <v>0.48000000000000026</v>
          </cell>
        </row>
        <row r="67">
          <cell r="W67">
            <v>0.49000000000000027</v>
          </cell>
        </row>
        <row r="68">
          <cell r="W68">
            <v>0.50000000000000022</v>
          </cell>
        </row>
        <row r="69">
          <cell r="W69">
            <v>0.51000000000000023</v>
          </cell>
        </row>
        <row r="70">
          <cell r="W70">
            <v>0.52000000000000024</v>
          </cell>
        </row>
        <row r="71">
          <cell r="W71">
            <v>0.53000000000000025</v>
          </cell>
        </row>
        <row r="72">
          <cell r="W72">
            <v>0.54000000000000026</v>
          </cell>
        </row>
        <row r="73">
          <cell r="W73">
            <v>0.55000000000000027</v>
          </cell>
        </row>
        <row r="74">
          <cell r="W74">
            <v>0.56000000000000028</v>
          </cell>
        </row>
        <row r="75">
          <cell r="W75">
            <v>0.57000000000000028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m.o."/>
      <sheetName val="ins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med_mov_de_tierras21"/>
      <sheetName val="med_mov_de_tierras2"/>
      <sheetName val="lis-pr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addend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MANO DE OBRA"/>
      <sheetName val="OBS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  <sheetName val="Cargas Sociales"/>
      <sheetName val="Analisis Unit. "/>
      <sheetName val="M.O Y Rendtos"/>
      <sheetName val="Analisis de Costos"/>
      <sheetName val="Analisis"/>
      <sheetName val="peso"/>
      <sheetName val="med_mov_de_tierras4"/>
      <sheetName val="med_superestruc_4"/>
      <sheetName val="analisis_unitarios4"/>
      <sheetName val="MOVIMIENTO_DE_TIERRAS4"/>
      <sheetName val="med_terminacion4"/>
      <sheetName val="RESUMEN_4"/>
      <sheetName val="med_mov_de_tierras5"/>
      <sheetName val="med_superestruc_5"/>
      <sheetName val="analisis_unitarios5"/>
      <sheetName val="MOVIMIENTO_DE_TIERRAS5"/>
      <sheetName val="med_terminacion5"/>
      <sheetName val="RESUMEN_5"/>
    </sheetNames>
    <sheetDataSet>
      <sheetData sheetId="0">
        <row r="6">
          <cell r="D6">
            <v>0.8</v>
          </cell>
        </row>
      </sheetData>
      <sheetData sheetId="1">
        <row r="6">
          <cell r="D6">
            <v>0.8</v>
          </cell>
        </row>
      </sheetData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>
        <row r="6">
          <cell r="D6">
            <v>0.8</v>
          </cell>
        </row>
      </sheetData>
      <sheetData sheetId="18">
        <row r="6">
          <cell r="D6">
            <v>0.8</v>
          </cell>
        </row>
      </sheetData>
      <sheetData sheetId="19"/>
      <sheetData sheetId="20" refreshError="1"/>
      <sheetData sheetId="21"/>
      <sheetData sheetId="22"/>
      <sheetData sheetId="23">
        <row r="6">
          <cell r="D6">
            <v>0.8</v>
          </cell>
        </row>
      </sheetData>
      <sheetData sheetId="24">
        <row r="6">
          <cell r="D6">
            <v>0.8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>
        <row r="6">
          <cell r="D6">
            <v>0.8</v>
          </cell>
        </row>
      </sheetData>
      <sheetData sheetId="32"/>
      <sheetData sheetId="33"/>
      <sheetData sheetId="34"/>
      <sheetData sheetId="35"/>
      <sheetData sheetId="36"/>
      <sheetData sheetId="37">
        <row r="6">
          <cell r="D6">
            <v>0.8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6">
          <cell r="D6">
            <v>0.8</v>
          </cell>
        </row>
      </sheetData>
      <sheetData sheetId="50"/>
      <sheetData sheetId="51"/>
      <sheetData sheetId="52"/>
      <sheetData sheetId="53"/>
      <sheetData sheetId="54"/>
      <sheetData sheetId="55">
        <row r="6">
          <cell r="D6">
            <v>0.8</v>
          </cell>
        </row>
      </sheetData>
      <sheetData sheetId="56"/>
      <sheetData sheetId="57"/>
      <sheetData sheetId="58"/>
      <sheetData sheetId="59"/>
      <sheetData sheetId="6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1"/>
      <sheetName val="PRESUPUESTO 2"/>
      <sheetName val="PRESUPUESTO 3"/>
      <sheetName val="PRESUPUESTO 4"/>
      <sheetName val="ANALISIS DE COSTO"/>
      <sheetName val="MATERIALES"/>
      <sheetName val="MANO DE OBRA"/>
      <sheetName val="PRESUPUESTO ORIGINAL"/>
      <sheetName val="ANALISIS DE COSTOS"/>
      <sheetName val="PRESUPUESTO ENTREGA"/>
      <sheetName val="PRESUPUESTO OORIGINAL"/>
      <sheetName val="PRESUPUESTO PARA ENTREGAR"/>
      <sheetName val="Hoja1"/>
      <sheetName val="PRESUPUESTO ENTREG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53">
          <cell r="F1553">
            <v>8918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Ana.precios un"/>
      <sheetName val="PRESUPUESTO"/>
      <sheetName val="Insumos"/>
      <sheetName val="MANO DE OBRA"/>
      <sheetName val="Sheet4"/>
      <sheetName val="Sheet5"/>
      <sheetName val="análisis de precios"/>
      <sheetName val="caseta de planta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1">
          <cell r="E51">
            <v>4.5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07"/>
  <sheetViews>
    <sheetView showGridLines="0" view="pageBreakPreview" topLeftCell="B193" zoomScale="90" zoomScaleSheetLayoutView="90" workbookViewId="0">
      <selection activeCell="G197" sqref="G197"/>
    </sheetView>
  </sheetViews>
  <sheetFormatPr defaultColWidth="9.14453125" defaultRowHeight="20.25"/>
  <cols>
    <col min="1" max="1" width="12.5078125" style="66" customWidth="1"/>
    <col min="2" max="2" width="85.421875" style="3" customWidth="1"/>
    <col min="3" max="3" width="35.37890625" style="64" customWidth="1"/>
    <col min="4" max="4" width="16.94921875" style="20" customWidth="1"/>
    <col min="5" max="5" width="27.7109375" style="64" customWidth="1"/>
    <col min="6" max="6" width="21.5234375" style="3" customWidth="1"/>
    <col min="7" max="7" width="37.80078125" style="178" customWidth="1"/>
    <col min="8" max="8" width="4.03515625" style="3" customWidth="1"/>
    <col min="9" max="16384" width="9.14453125" style="3"/>
  </cols>
  <sheetData>
    <row r="1" spans="1:7" ht="21.75" customHeight="1">
      <c r="A1" s="65"/>
      <c r="B1" s="1"/>
      <c r="C1" s="32"/>
      <c r="D1" s="2"/>
      <c r="E1" s="32"/>
      <c r="F1" s="33"/>
      <c r="G1" s="162"/>
    </row>
    <row r="2" spans="1:7" ht="21.75" customHeight="1">
      <c r="A2" s="67"/>
      <c r="B2" s="4"/>
      <c r="C2" s="34"/>
      <c r="D2" s="5"/>
      <c r="E2" s="34"/>
      <c r="F2" s="4"/>
      <c r="G2" s="163"/>
    </row>
    <row r="3" spans="1:7" ht="21.75" customHeight="1">
      <c r="A3" s="67"/>
      <c r="B3" s="4"/>
      <c r="C3" s="34"/>
      <c r="D3" s="5"/>
      <c r="E3" s="34"/>
      <c r="F3" s="7"/>
      <c r="G3" s="163"/>
    </row>
    <row r="4" spans="1:7" ht="33.75" customHeight="1">
      <c r="A4" s="438"/>
      <c r="B4" s="439"/>
      <c r="C4" s="439"/>
      <c r="D4" s="439"/>
      <c r="E4" s="439"/>
      <c r="F4" s="439"/>
      <c r="G4" s="440"/>
    </row>
    <row r="5" spans="1:7">
      <c r="A5" s="68"/>
      <c r="B5" s="35"/>
      <c r="C5" s="35"/>
      <c r="D5" s="6"/>
      <c r="E5" s="35"/>
      <c r="F5" s="36" t="s">
        <v>35</v>
      </c>
      <c r="G5" s="164" t="s">
        <v>169</v>
      </c>
    </row>
    <row r="6" spans="1:7" ht="14.25">
      <c r="A6" s="441"/>
      <c r="B6" s="442"/>
      <c r="C6" s="442"/>
      <c r="D6" s="442"/>
      <c r="E6" s="442"/>
      <c r="F6" s="442"/>
      <c r="G6" s="443"/>
    </row>
    <row r="7" spans="1:7" ht="10.5" customHeight="1">
      <c r="A7" s="444"/>
      <c r="B7" s="445"/>
      <c r="C7" s="445"/>
      <c r="D7" s="445"/>
      <c r="E7" s="445"/>
      <c r="F7" s="445"/>
      <c r="G7" s="446"/>
    </row>
    <row r="8" spans="1:7" ht="4.5" hidden="1" customHeight="1">
      <c r="A8" s="441"/>
      <c r="B8" s="442"/>
      <c r="C8" s="442"/>
      <c r="D8" s="442"/>
      <c r="E8" s="442"/>
      <c r="F8" s="442"/>
      <c r="G8" s="443"/>
    </row>
    <row r="9" spans="1:7" ht="30.75" customHeight="1">
      <c r="A9" s="69"/>
      <c r="B9" s="7"/>
      <c r="C9" s="447"/>
      <c r="D9" s="447"/>
      <c r="E9" s="447"/>
      <c r="F9" s="447"/>
      <c r="G9" s="448"/>
    </row>
    <row r="10" spans="1:7" ht="30.75" customHeight="1">
      <c r="A10" s="69"/>
      <c r="B10" s="7"/>
      <c r="C10" s="37"/>
      <c r="D10" s="8"/>
      <c r="E10" s="37"/>
      <c r="F10" s="37"/>
      <c r="G10" s="165"/>
    </row>
    <row r="11" spans="1:7" ht="36.75" customHeight="1">
      <c r="A11" s="436" t="s">
        <v>47</v>
      </c>
      <c r="B11" s="437"/>
      <c r="C11" s="437"/>
      <c r="D11" s="10"/>
      <c r="E11" s="9"/>
      <c r="F11" s="37"/>
      <c r="G11" s="165"/>
    </row>
    <row r="12" spans="1:7" ht="15" customHeight="1" thickBot="1">
      <c r="A12" s="70"/>
      <c r="B12" s="9"/>
      <c r="C12" s="9"/>
      <c r="D12" s="10"/>
      <c r="E12" s="9"/>
      <c r="F12" s="37"/>
      <c r="G12" s="165"/>
    </row>
    <row r="13" spans="1:7" ht="26.25" customHeight="1" thickBot="1">
      <c r="A13" s="11" t="s">
        <v>36</v>
      </c>
      <c r="B13" s="11" t="s">
        <v>37</v>
      </c>
      <c r="C13" s="12" t="s">
        <v>38</v>
      </c>
      <c r="D13" s="13" t="s">
        <v>0</v>
      </c>
      <c r="E13" s="12" t="s">
        <v>39</v>
      </c>
      <c r="F13" s="11" t="s">
        <v>31</v>
      </c>
      <c r="G13" s="11" t="s">
        <v>40</v>
      </c>
    </row>
    <row r="14" spans="1:7" ht="30" customHeight="1">
      <c r="A14" s="14"/>
      <c r="B14" s="15"/>
      <c r="C14" s="16"/>
      <c r="D14" s="17"/>
      <c r="E14" s="38"/>
      <c r="F14" s="39"/>
      <c r="G14" s="166"/>
    </row>
    <row r="15" spans="1:7" ht="62.25" customHeight="1">
      <c r="A15" s="203" t="s">
        <v>3</v>
      </c>
      <c r="B15" s="204" t="s">
        <v>50</v>
      </c>
      <c r="C15" s="205"/>
      <c r="D15" s="206"/>
      <c r="E15" s="207"/>
      <c r="F15" s="208"/>
      <c r="G15" s="209"/>
    </row>
    <row r="16" spans="1:7" ht="30" customHeight="1">
      <c r="A16" s="94"/>
      <c r="B16" s="95"/>
      <c r="C16" s="40"/>
      <c r="D16" s="18"/>
      <c r="E16" s="41"/>
      <c r="F16" s="42"/>
      <c r="G16" s="167"/>
    </row>
    <row r="17" spans="1:7" ht="30" customHeight="1">
      <c r="A17" s="96">
        <v>1</v>
      </c>
      <c r="B17" s="97" t="s">
        <v>51</v>
      </c>
      <c r="C17" s="40"/>
      <c r="D17" s="18"/>
      <c r="E17" s="41"/>
      <c r="F17" s="42"/>
      <c r="G17" s="167"/>
    </row>
    <row r="18" spans="1:7" ht="30" customHeight="1">
      <c r="A18" s="98">
        <f>+A17+0.01</f>
        <v>1.01</v>
      </c>
      <c r="B18" s="99" t="s">
        <v>4</v>
      </c>
      <c r="C18" s="128" t="s">
        <v>20</v>
      </c>
      <c r="D18" s="121">
        <v>1</v>
      </c>
      <c r="E18" s="43" t="e">
        <f>+#REF!/1.18</f>
        <v>#REF!</v>
      </c>
      <c r="F18" s="44" t="e">
        <f>+E18*0.18</f>
        <v>#REF!</v>
      </c>
      <c r="G18" s="77" t="e">
        <f>+(E18+F18)*D18</f>
        <v>#REF!</v>
      </c>
    </row>
    <row r="19" spans="1:7" ht="30" customHeight="1">
      <c r="A19" s="98">
        <f>+A18+0.01</f>
        <v>1.02</v>
      </c>
      <c r="B19" s="99" t="s">
        <v>52</v>
      </c>
      <c r="C19" s="128" t="s">
        <v>8</v>
      </c>
      <c r="D19" s="121">
        <v>145.83799999999999</v>
      </c>
      <c r="E19" s="43" t="e">
        <f>+#REF!/1.18</f>
        <v>#REF!</v>
      </c>
      <c r="F19" s="44" t="e">
        <f t="shared" ref="F19:F82" si="0">+E19*0.18</f>
        <v>#REF!</v>
      </c>
      <c r="G19" s="77" t="e">
        <f t="shared" ref="G19:G82" si="1">+(E19+F19)*D19</f>
        <v>#REF!</v>
      </c>
    </row>
    <row r="20" spans="1:7" ht="30" customHeight="1">
      <c r="A20" s="100"/>
      <c r="B20" s="99"/>
      <c r="C20" s="128"/>
      <c r="D20" s="121"/>
      <c r="E20" s="43"/>
      <c r="F20" s="44"/>
      <c r="G20" s="77"/>
    </row>
    <row r="21" spans="1:7" ht="30" customHeight="1">
      <c r="A21" s="96">
        <v>2</v>
      </c>
      <c r="B21" s="101" t="s">
        <v>53</v>
      </c>
      <c r="C21" s="128"/>
      <c r="D21" s="121"/>
      <c r="E21" s="43"/>
      <c r="F21" s="44"/>
      <c r="G21" s="77"/>
    </row>
    <row r="22" spans="1:7" ht="53.25" customHeight="1">
      <c r="A22" s="98">
        <f>+A21+0.1</f>
        <v>2.1</v>
      </c>
      <c r="B22" s="102" t="s">
        <v>54</v>
      </c>
      <c r="C22" s="128" t="s">
        <v>5</v>
      </c>
      <c r="D22" s="121">
        <v>203.78726145673591</v>
      </c>
      <c r="E22" s="43" t="e">
        <f>+#REF!/1.18</f>
        <v>#REF!</v>
      </c>
      <c r="F22" s="44" t="e">
        <f t="shared" si="0"/>
        <v>#REF!</v>
      </c>
      <c r="G22" s="77" t="e">
        <f t="shared" si="1"/>
        <v>#REF!</v>
      </c>
    </row>
    <row r="23" spans="1:7" ht="30" customHeight="1">
      <c r="A23" s="98">
        <f>+A22+0.1</f>
        <v>2.2000000000000002</v>
      </c>
      <c r="B23" s="102" t="s">
        <v>55</v>
      </c>
      <c r="C23" s="128" t="s">
        <v>5</v>
      </c>
      <c r="D23" s="121">
        <v>475.50361006571706</v>
      </c>
      <c r="E23" s="43" t="e">
        <f>+#REF!/1.18</f>
        <v>#REF!</v>
      </c>
      <c r="F23" s="44" t="e">
        <f t="shared" si="0"/>
        <v>#REF!</v>
      </c>
      <c r="G23" s="77" t="e">
        <f t="shared" si="1"/>
        <v>#REF!</v>
      </c>
    </row>
    <row r="24" spans="1:7" ht="43.5" customHeight="1">
      <c r="A24" s="98">
        <f>+A23+0.1</f>
        <v>2.3000000000000003</v>
      </c>
      <c r="B24" s="102" t="s">
        <v>56</v>
      </c>
      <c r="C24" s="128" t="s">
        <v>5</v>
      </c>
      <c r="D24" s="121">
        <v>271.71634860898121</v>
      </c>
      <c r="E24" s="43" t="e">
        <f>+#REF!/1.18</f>
        <v>#REF!</v>
      </c>
      <c r="F24" s="44" t="e">
        <f t="shared" si="0"/>
        <v>#REF!</v>
      </c>
      <c r="G24" s="77" t="e">
        <f t="shared" si="1"/>
        <v>#REF!</v>
      </c>
    </row>
    <row r="25" spans="1:7" ht="57.75" customHeight="1">
      <c r="A25" s="98">
        <f>+A24+0.1</f>
        <v>2.4000000000000004</v>
      </c>
      <c r="B25" s="103" t="s">
        <v>57</v>
      </c>
      <c r="C25" s="129" t="s">
        <v>5</v>
      </c>
      <c r="D25" s="121">
        <v>271.71634860898121</v>
      </c>
      <c r="E25" s="43" t="e">
        <f>+#REF!/1.18</f>
        <v>#REF!</v>
      </c>
      <c r="F25" s="44" t="e">
        <f t="shared" si="0"/>
        <v>#REF!</v>
      </c>
      <c r="G25" s="77" t="e">
        <f t="shared" si="1"/>
        <v>#REF!</v>
      </c>
    </row>
    <row r="26" spans="1:7" ht="61.5" customHeight="1">
      <c r="A26" s="98">
        <f>+A25+0.1</f>
        <v>2.5000000000000004</v>
      </c>
      <c r="B26" s="102" t="s">
        <v>58</v>
      </c>
      <c r="C26" s="128" t="s">
        <v>5</v>
      </c>
      <c r="D26" s="121">
        <v>570.60433207886058</v>
      </c>
      <c r="E26" s="43" t="e">
        <f>+#REF!/1.18</f>
        <v>#REF!</v>
      </c>
      <c r="F26" s="44" t="e">
        <f t="shared" si="0"/>
        <v>#REF!</v>
      </c>
      <c r="G26" s="77" t="e">
        <f t="shared" si="1"/>
        <v>#REF!</v>
      </c>
    </row>
    <row r="27" spans="1:7" ht="42.75" customHeight="1">
      <c r="A27" s="100"/>
      <c r="B27" s="104"/>
      <c r="C27" s="129"/>
      <c r="D27" s="121"/>
      <c r="E27" s="43"/>
      <c r="F27" s="44"/>
      <c r="G27" s="77"/>
    </row>
    <row r="28" spans="1:7" ht="30" customHeight="1">
      <c r="A28" s="96">
        <v>3</v>
      </c>
      <c r="B28" s="105" t="s">
        <v>27</v>
      </c>
      <c r="C28" s="129"/>
      <c r="D28" s="121"/>
      <c r="E28" s="43"/>
      <c r="F28" s="44"/>
      <c r="G28" s="77"/>
    </row>
    <row r="29" spans="1:7" ht="48" customHeight="1">
      <c r="A29" s="98">
        <f>+A28+0.1</f>
        <v>3.1</v>
      </c>
      <c r="B29" s="103" t="s">
        <v>59</v>
      </c>
      <c r="C29" s="129" t="s">
        <v>5</v>
      </c>
      <c r="D29" s="121">
        <v>13.585817430449062</v>
      </c>
      <c r="E29" s="43" t="e">
        <f>+#REF!/1.18</f>
        <v>#REF!</v>
      </c>
      <c r="F29" s="44" t="e">
        <f t="shared" si="0"/>
        <v>#REF!</v>
      </c>
      <c r="G29" s="77" t="e">
        <f t="shared" si="1"/>
        <v>#REF!</v>
      </c>
    </row>
    <row r="30" spans="1:7" ht="51" customHeight="1" thickBot="1">
      <c r="A30" s="202">
        <f>+A29+0.1</f>
        <v>3.2</v>
      </c>
      <c r="B30" s="199" t="s">
        <v>60</v>
      </c>
      <c r="C30" s="200" t="s">
        <v>5</v>
      </c>
      <c r="D30" s="193">
        <v>24.542121809843461</v>
      </c>
      <c r="E30" s="194" t="e">
        <f>+#REF!/1.18</f>
        <v>#REF!</v>
      </c>
      <c r="F30" s="195" t="e">
        <f t="shared" si="0"/>
        <v>#REF!</v>
      </c>
      <c r="G30" s="196" t="e">
        <f t="shared" si="1"/>
        <v>#REF!</v>
      </c>
    </row>
    <row r="31" spans="1:7" ht="51" customHeight="1">
      <c r="A31" s="201">
        <f>+A30+0.1</f>
        <v>3.3000000000000003</v>
      </c>
      <c r="B31" s="197" t="s">
        <v>61</v>
      </c>
      <c r="C31" s="198" t="s">
        <v>5</v>
      </c>
      <c r="D31" s="187">
        <v>108.68653944359249</v>
      </c>
      <c r="E31" s="188" t="e">
        <f>+#REF!/1.18</f>
        <v>#REF!</v>
      </c>
      <c r="F31" s="189" t="e">
        <f t="shared" si="0"/>
        <v>#REF!</v>
      </c>
      <c r="G31" s="190" t="e">
        <f t="shared" si="1"/>
        <v>#REF!</v>
      </c>
    </row>
    <row r="32" spans="1:7" ht="30" customHeight="1">
      <c r="A32" s="100"/>
      <c r="B32" s="103"/>
      <c r="C32" s="129"/>
      <c r="D32" s="121"/>
      <c r="E32" s="43"/>
      <c r="F32" s="44"/>
      <c r="G32" s="77"/>
    </row>
    <row r="33" spans="1:7" ht="30" customHeight="1">
      <c r="A33" s="96">
        <v>4</v>
      </c>
      <c r="B33" s="105" t="s">
        <v>62</v>
      </c>
      <c r="C33" s="130"/>
      <c r="D33" s="100"/>
      <c r="E33" s="43"/>
      <c r="F33" s="44"/>
      <c r="G33" s="77"/>
    </row>
    <row r="34" spans="1:7" ht="72" customHeight="1">
      <c r="A34" s="98">
        <f>+A33+0.1</f>
        <v>4.0999999999999996</v>
      </c>
      <c r="B34" s="103" t="s">
        <v>63</v>
      </c>
      <c r="C34" s="130" t="s">
        <v>1</v>
      </c>
      <c r="D34" s="121">
        <v>1</v>
      </c>
      <c r="E34" s="43" t="e">
        <f>+#REF!/1.18</f>
        <v>#REF!</v>
      </c>
      <c r="F34" s="44" t="e">
        <f t="shared" si="0"/>
        <v>#REF!</v>
      </c>
      <c r="G34" s="77" t="e">
        <f t="shared" si="1"/>
        <v>#REF!</v>
      </c>
    </row>
    <row r="35" spans="1:7" ht="72.75" customHeight="1">
      <c r="A35" s="98">
        <f>+A34+0.1</f>
        <v>4.1999999999999993</v>
      </c>
      <c r="B35" s="103" t="s">
        <v>64</v>
      </c>
      <c r="C35" s="130" t="s">
        <v>1</v>
      </c>
      <c r="D35" s="121">
        <v>1</v>
      </c>
      <c r="E35" s="43" t="e">
        <f>+#REF!/1.18</f>
        <v>#REF!</v>
      </c>
      <c r="F35" s="44" t="e">
        <f t="shared" si="0"/>
        <v>#REF!</v>
      </c>
      <c r="G35" s="77" t="e">
        <f t="shared" si="1"/>
        <v>#REF!</v>
      </c>
    </row>
    <row r="36" spans="1:7" ht="42" customHeight="1">
      <c r="A36" s="98"/>
      <c r="B36" s="104"/>
      <c r="C36" s="128"/>
      <c r="D36" s="121"/>
      <c r="E36" s="43"/>
      <c r="F36" s="44"/>
      <c r="G36" s="77"/>
    </row>
    <row r="37" spans="1:7" ht="42.75" customHeight="1">
      <c r="A37" s="96">
        <v>5</v>
      </c>
      <c r="B37" s="106" t="s">
        <v>65</v>
      </c>
      <c r="C37" s="131"/>
      <c r="D37" s="121"/>
      <c r="E37" s="43"/>
      <c r="F37" s="44"/>
      <c r="G37" s="77"/>
    </row>
    <row r="38" spans="1:7" ht="37.5" customHeight="1">
      <c r="A38" s="98">
        <f>+A37+0.01</f>
        <v>5.01</v>
      </c>
      <c r="B38" s="104" t="s">
        <v>66</v>
      </c>
      <c r="C38" s="128" t="s">
        <v>8</v>
      </c>
      <c r="D38" s="121">
        <v>20</v>
      </c>
      <c r="E38" s="43" t="e">
        <f>+#REF!/1.18</f>
        <v>#REF!</v>
      </c>
      <c r="F38" s="44" t="e">
        <f t="shared" si="0"/>
        <v>#REF!</v>
      </c>
      <c r="G38" s="77" t="e">
        <f t="shared" si="1"/>
        <v>#REF!</v>
      </c>
    </row>
    <row r="39" spans="1:7" ht="39" customHeight="1">
      <c r="A39" s="98">
        <f t="shared" ref="A39:A51" si="2">+A38+0.01</f>
        <v>5.0199999999999996</v>
      </c>
      <c r="B39" s="104" t="s">
        <v>67</v>
      </c>
      <c r="C39" s="128" t="s">
        <v>8</v>
      </c>
      <c r="D39" s="121">
        <v>20</v>
      </c>
      <c r="E39" s="43" t="e">
        <f>+#REF!/1.18</f>
        <v>#REF!</v>
      </c>
      <c r="F39" s="44" t="e">
        <f t="shared" si="0"/>
        <v>#REF!</v>
      </c>
      <c r="G39" s="77" t="e">
        <f t="shared" si="1"/>
        <v>#REF!</v>
      </c>
    </row>
    <row r="40" spans="1:7" ht="72.75" customHeight="1">
      <c r="A40" s="98">
        <f t="shared" si="2"/>
        <v>5.0299999999999994</v>
      </c>
      <c r="B40" s="104" t="s">
        <v>68</v>
      </c>
      <c r="C40" s="128" t="s">
        <v>8</v>
      </c>
      <c r="D40" s="121">
        <v>20</v>
      </c>
      <c r="E40" s="43" t="e">
        <f>+#REF!/1.18</f>
        <v>#REF!</v>
      </c>
      <c r="F40" s="44" t="e">
        <f t="shared" si="0"/>
        <v>#REF!</v>
      </c>
      <c r="G40" s="77" t="e">
        <f t="shared" si="1"/>
        <v>#REF!</v>
      </c>
    </row>
    <row r="41" spans="1:7" ht="52.5" customHeight="1">
      <c r="A41" s="98">
        <f t="shared" si="2"/>
        <v>5.0399999999999991</v>
      </c>
      <c r="B41" s="104" t="s">
        <v>69</v>
      </c>
      <c r="C41" s="128" t="s">
        <v>8</v>
      </c>
      <c r="D41" s="121">
        <v>20</v>
      </c>
      <c r="E41" s="43" t="e">
        <f>+#REF!/1.18</f>
        <v>#REF!</v>
      </c>
      <c r="F41" s="44" t="e">
        <f t="shared" si="0"/>
        <v>#REF!</v>
      </c>
      <c r="G41" s="77" t="e">
        <f t="shared" si="1"/>
        <v>#REF!</v>
      </c>
    </row>
    <row r="42" spans="1:7" ht="57" customHeight="1">
      <c r="A42" s="98">
        <f t="shared" si="2"/>
        <v>5.0499999999999989</v>
      </c>
      <c r="B42" s="104" t="s">
        <v>70</v>
      </c>
      <c r="C42" s="128" t="s">
        <v>8</v>
      </c>
      <c r="D42" s="121">
        <v>20</v>
      </c>
      <c r="E42" s="43" t="e">
        <f>+#REF!/1.18</f>
        <v>#REF!</v>
      </c>
      <c r="F42" s="44" t="e">
        <f t="shared" si="0"/>
        <v>#REF!</v>
      </c>
      <c r="G42" s="77" t="e">
        <f t="shared" si="1"/>
        <v>#REF!</v>
      </c>
    </row>
    <row r="43" spans="1:7" ht="39" customHeight="1">
      <c r="A43" s="98">
        <f t="shared" si="2"/>
        <v>5.0599999999999987</v>
      </c>
      <c r="B43" s="104" t="s">
        <v>71</v>
      </c>
      <c r="C43" s="128" t="s">
        <v>8</v>
      </c>
      <c r="D43" s="121">
        <v>20</v>
      </c>
      <c r="E43" s="43" t="e">
        <f>+#REF!/1.18</f>
        <v>#REF!</v>
      </c>
      <c r="F43" s="44" t="e">
        <f t="shared" si="0"/>
        <v>#REF!</v>
      </c>
      <c r="G43" s="77" t="e">
        <f t="shared" si="1"/>
        <v>#REF!</v>
      </c>
    </row>
    <row r="44" spans="1:7" ht="30" customHeight="1">
      <c r="A44" s="98">
        <f t="shared" si="2"/>
        <v>5.0699999999999985</v>
      </c>
      <c r="B44" s="104" t="s">
        <v>72</v>
      </c>
      <c r="C44" s="131" t="s">
        <v>1</v>
      </c>
      <c r="D44" s="121">
        <v>6</v>
      </c>
      <c r="E44" s="43" t="e">
        <f>+#REF!/1.18</f>
        <v>#REF!</v>
      </c>
      <c r="F44" s="44" t="e">
        <f t="shared" si="0"/>
        <v>#REF!</v>
      </c>
      <c r="G44" s="77" t="e">
        <f t="shared" si="1"/>
        <v>#REF!</v>
      </c>
    </row>
    <row r="45" spans="1:7" ht="30" customHeight="1">
      <c r="A45" s="98">
        <f t="shared" si="2"/>
        <v>5.0799999999999983</v>
      </c>
      <c r="B45" s="104" t="s">
        <v>73</v>
      </c>
      <c r="C45" s="131"/>
      <c r="D45" s="121">
        <v>5</v>
      </c>
      <c r="E45" s="43" t="e">
        <f>+#REF!/1.18</f>
        <v>#REF!</v>
      </c>
      <c r="F45" s="44" t="e">
        <f t="shared" si="0"/>
        <v>#REF!</v>
      </c>
      <c r="G45" s="77" t="e">
        <f t="shared" si="1"/>
        <v>#REF!</v>
      </c>
    </row>
    <row r="46" spans="1:7" ht="50.25" customHeight="1">
      <c r="A46" s="98">
        <f t="shared" si="2"/>
        <v>5.0899999999999981</v>
      </c>
      <c r="B46" s="104" t="s">
        <v>74</v>
      </c>
      <c r="C46" s="131" t="s">
        <v>1</v>
      </c>
      <c r="D46" s="121">
        <v>1</v>
      </c>
      <c r="E46" s="43" t="e">
        <f>+#REF!/1.18</f>
        <v>#REF!</v>
      </c>
      <c r="F46" s="44" t="e">
        <f t="shared" si="0"/>
        <v>#REF!</v>
      </c>
      <c r="G46" s="77" t="e">
        <f t="shared" si="1"/>
        <v>#REF!</v>
      </c>
    </row>
    <row r="47" spans="1:7" ht="46.5" customHeight="1">
      <c r="A47" s="98">
        <f t="shared" si="2"/>
        <v>5.0999999999999979</v>
      </c>
      <c r="B47" s="104" t="s">
        <v>75</v>
      </c>
      <c r="C47" s="131" t="s">
        <v>1</v>
      </c>
      <c r="D47" s="121">
        <v>1</v>
      </c>
      <c r="E47" s="43" t="e">
        <f>+#REF!/1.18</f>
        <v>#REF!</v>
      </c>
      <c r="F47" s="44" t="e">
        <f t="shared" si="0"/>
        <v>#REF!</v>
      </c>
      <c r="G47" s="77" t="e">
        <f t="shared" si="1"/>
        <v>#REF!</v>
      </c>
    </row>
    <row r="48" spans="1:7" ht="30" customHeight="1">
      <c r="A48" s="98">
        <f t="shared" si="2"/>
        <v>5.1099999999999977</v>
      </c>
      <c r="B48" s="104" t="s">
        <v>76</v>
      </c>
      <c r="C48" s="131" t="s">
        <v>5</v>
      </c>
      <c r="D48" s="121">
        <v>1</v>
      </c>
      <c r="E48" s="43" t="e">
        <f>+#REF!/1.18</f>
        <v>#REF!</v>
      </c>
      <c r="F48" s="44" t="e">
        <f t="shared" si="0"/>
        <v>#REF!</v>
      </c>
      <c r="G48" s="77" t="e">
        <f t="shared" si="1"/>
        <v>#REF!</v>
      </c>
    </row>
    <row r="49" spans="1:7" ht="30" customHeight="1">
      <c r="A49" s="98">
        <f t="shared" si="2"/>
        <v>5.1199999999999974</v>
      </c>
      <c r="B49" s="104" t="s">
        <v>77</v>
      </c>
      <c r="C49" s="128" t="s">
        <v>1</v>
      </c>
      <c r="D49" s="121">
        <v>40.5</v>
      </c>
      <c r="E49" s="43" t="e">
        <f>+#REF!/1.18</f>
        <v>#REF!</v>
      </c>
      <c r="F49" s="44" t="e">
        <f t="shared" si="0"/>
        <v>#REF!</v>
      </c>
      <c r="G49" s="77" t="e">
        <f t="shared" si="1"/>
        <v>#REF!</v>
      </c>
    </row>
    <row r="50" spans="1:7" ht="36.75" customHeight="1">
      <c r="A50" s="98">
        <f>+A49+0.01</f>
        <v>5.1299999999999972</v>
      </c>
      <c r="B50" s="103" t="s">
        <v>78</v>
      </c>
      <c r="C50" s="128" t="s">
        <v>1</v>
      </c>
      <c r="D50" s="121">
        <v>5</v>
      </c>
      <c r="E50" s="43" t="e">
        <f>+#REF!/1.18</f>
        <v>#REF!</v>
      </c>
      <c r="F50" s="44" t="e">
        <f t="shared" si="0"/>
        <v>#REF!</v>
      </c>
      <c r="G50" s="77" t="e">
        <f t="shared" si="1"/>
        <v>#REF!</v>
      </c>
    </row>
    <row r="51" spans="1:7" ht="45" customHeight="1">
      <c r="A51" s="98">
        <f t="shared" si="2"/>
        <v>5.139999999999997</v>
      </c>
      <c r="B51" s="103" t="s">
        <v>79</v>
      </c>
      <c r="C51" s="128" t="s">
        <v>1</v>
      </c>
      <c r="D51" s="121">
        <v>1</v>
      </c>
      <c r="E51" s="43" t="e">
        <f>+#REF!/1.18</f>
        <v>#REF!</v>
      </c>
      <c r="F51" s="44" t="e">
        <f t="shared" si="0"/>
        <v>#REF!</v>
      </c>
      <c r="G51" s="77" t="e">
        <f t="shared" si="1"/>
        <v>#REF!</v>
      </c>
    </row>
    <row r="52" spans="1:7" ht="30" customHeight="1">
      <c r="A52" s="98"/>
      <c r="B52" s="103"/>
      <c r="C52" s="128"/>
      <c r="D52" s="121"/>
      <c r="E52" s="43"/>
      <c r="F52" s="44"/>
      <c r="G52" s="77"/>
    </row>
    <row r="53" spans="1:7" ht="30" customHeight="1">
      <c r="A53" s="96">
        <v>6</v>
      </c>
      <c r="B53" s="105" t="s">
        <v>80</v>
      </c>
      <c r="C53" s="129"/>
      <c r="D53" s="121"/>
      <c r="E53" s="43"/>
      <c r="F53" s="44"/>
      <c r="G53" s="77"/>
    </row>
    <row r="54" spans="1:7" ht="30" customHeight="1">
      <c r="A54" s="98">
        <f>+A53+0.1</f>
        <v>6.1</v>
      </c>
      <c r="B54" s="103" t="s">
        <v>81</v>
      </c>
      <c r="C54" s="129" t="s">
        <v>8</v>
      </c>
      <c r="D54" s="121">
        <v>145.83799999999999</v>
      </c>
      <c r="E54" s="43" t="e">
        <f>+#REF!/1.18</f>
        <v>#REF!</v>
      </c>
      <c r="F54" s="44" t="e">
        <f t="shared" si="0"/>
        <v>#REF!</v>
      </c>
      <c r="G54" s="77" t="e">
        <f t="shared" si="1"/>
        <v>#REF!</v>
      </c>
    </row>
    <row r="55" spans="1:7" ht="30" customHeight="1">
      <c r="A55" s="98">
        <f>+A54+0.1</f>
        <v>6.1999999999999993</v>
      </c>
      <c r="B55" s="107" t="s">
        <v>82</v>
      </c>
      <c r="C55" s="129" t="s">
        <v>1</v>
      </c>
      <c r="D55" s="121">
        <v>52</v>
      </c>
      <c r="E55" s="43" t="e">
        <f>+#REF!/1.18</f>
        <v>#REF!</v>
      </c>
      <c r="F55" s="44" t="e">
        <f t="shared" si="0"/>
        <v>#REF!</v>
      </c>
      <c r="G55" s="77" t="e">
        <f t="shared" si="1"/>
        <v>#REF!</v>
      </c>
    </row>
    <row r="56" spans="1:7" ht="45" customHeight="1">
      <c r="A56" s="98">
        <f>+A55+0.1</f>
        <v>6.2999999999999989</v>
      </c>
      <c r="B56" s="107" t="s">
        <v>83</v>
      </c>
      <c r="C56" s="129" t="s">
        <v>1</v>
      </c>
      <c r="D56" s="121">
        <v>6</v>
      </c>
      <c r="E56" s="43" t="e">
        <f>+#REF!/1.18</f>
        <v>#REF!</v>
      </c>
      <c r="F56" s="44" t="e">
        <f t="shared" si="0"/>
        <v>#REF!</v>
      </c>
      <c r="G56" s="77" t="e">
        <f t="shared" si="1"/>
        <v>#REF!</v>
      </c>
    </row>
    <row r="57" spans="1:7" ht="30" customHeight="1">
      <c r="A57" s="98">
        <f>+A56+0.1</f>
        <v>6.3999999999999986</v>
      </c>
      <c r="B57" s="103" t="s">
        <v>84</v>
      </c>
      <c r="C57" s="129" t="s">
        <v>1</v>
      </c>
      <c r="D57" s="121">
        <v>1</v>
      </c>
      <c r="E57" s="43" t="e">
        <f>+#REF!/1.18</f>
        <v>#REF!</v>
      </c>
      <c r="F57" s="44" t="e">
        <f t="shared" si="0"/>
        <v>#REF!</v>
      </c>
      <c r="G57" s="77" t="e">
        <f t="shared" si="1"/>
        <v>#REF!</v>
      </c>
    </row>
    <row r="58" spans="1:7" ht="30" customHeight="1">
      <c r="A58" s="94"/>
      <c r="B58" s="108"/>
      <c r="C58" s="132"/>
      <c r="D58" s="121"/>
      <c r="E58" s="43"/>
      <c r="F58" s="44"/>
      <c r="G58" s="77"/>
    </row>
    <row r="59" spans="1:7" ht="30" customHeight="1">
      <c r="A59" s="150"/>
      <c r="B59" s="151" t="s">
        <v>85</v>
      </c>
      <c r="C59" s="152"/>
      <c r="D59" s="153"/>
      <c r="E59" s="154"/>
      <c r="F59" s="155"/>
      <c r="G59" s="179" t="e">
        <f>SUM(G18:G57)</f>
        <v>#REF!</v>
      </c>
    </row>
    <row r="60" spans="1:7" ht="30" customHeight="1">
      <c r="A60" s="98"/>
      <c r="B60" s="103"/>
      <c r="C60" s="133"/>
      <c r="D60" s="121"/>
      <c r="E60" s="43"/>
      <c r="F60" s="44"/>
      <c r="G60" s="77"/>
    </row>
    <row r="61" spans="1:7" ht="30" customHeight="1">
      <c r="A61" s="146" t="s">
        <v>86</v>
      </c>
      <c r="B61" s="147" t="s">
        <v>87</v>
      </c>
      <c r="C61" s="148"/>
      <c r="D61" s="149"/>
      <c r="E61" s="144"/>
      <c r="F61" s="145"/>
      <c r="G61" s="168"/>
    </row>
    <row r="62" spans="1:7" ht="30" customHeight="1">
      <c r="A62" s="109"/>
      <c r="B62" s="105"/>
      <c r="C62" s="134"/>
      <c r="D62" s="142"/>
      <c r="E62" s="43"/>
      <c r="F62" s="44"/>
      <c r="G62" s="77"/>
    </row>
    <row r="63" spans="1:7" ht="30" customHeight="1">
      <c r="A63" s="96">
        <v>1</v>
      </c>
      <c r="B63" s="110" t="s">
        <v>12</v>
      </c>
      <c r="C63" s="135"/>
      <c r="D63" s="143"/>
      <c r="E63" s="43"/>
      <c r="F63" s="44"/>
      <c r="G63" s="77"/>
    </row>
    <row r="64" spans="1:7" ht="30" customHeight="1">
      <c r="A64" s="98">
        <f>+A63+0.01</f>
        <v>1.01</v>
      </c>
      <c r="B64" s="111" t="s">
        <v>10</v>
      </c>
      <c r="C64" s="135" t="s">
        <v>1</v>
      </c>
      <c r="D64" s="121">
        <v>1</v>
      </c>
      <c r="E64" s="43" t="e">
        <f>+#REF!/1.18</f>
        <v>#REF!</v>
      </c>
      <c r="F64" s="44" t="e">
        <f t="shared" si="0"/>
        <v>#REF!</v>
      </c>
      <c r="G64" s="77" t="e">
        <f t="shared" si="1"/>
        <v>#REF!</v>
      </c>
    </row>
    <row r="65" spans="1:7" ht="30" customHeight="1">
      <c r="A65" s="98"/>
      <c r="B65" s="111"/>
      <c r="C65" s="135"/>
      <c r="D65" s="121"/>
      <c r="E65" s="43"/>
      <c r="F65" s="44"/>
      <c r="G65" s="77"/>
    </row>
    <row r="66" spans="1:7" ht="42.75" customHeight="1">
      <c r="A66" s="96">
        <v>2</v>
      </c>
      <c r="B66" s="101" t="s">
        <v>53</v>
      </c>
      <c r="C66" s="128"/>
      <c r="D66" s="121"/>
      <c r="E66" s="43"/>
      <c r="F66" s="44"/>
      <c r="G66" s="77"/>
    </row>
    <row r="67" spans="1:7" ht="75.75" customHeight="1">
      <c r="A67" s="98">
        <f>A66+0.01</f>
        <v>2.0099999999999998</v>
      </c>
      <c r="B67" s="102" t="s">
        <v>88</v>
      </c>
      <c r="C67" s="128" t="s">
        <v>5</v>
      </c>
      <c r="D67" s="121">
        <v>3.36</v>
      </c>
      <c r="E67" s="43" t="e">
        <f>+#REF!/1.18</f>
        <v>#REF!</v>
      </c>
      <c r="F67" s="44" t="e">
        <f t="shared" si="0"/>
        <v>#REF!</v>
      </c>
      <c r="G67" s="77" t="e">
        <f t="shared" si="1"/>
        <v>#REF!</v>
      </c>
    </row>
    <row r="68" spans="1:7" ht="30" customHeight="1">
      <c r="A68" s="156">
        <f>A67+0.01</f>
        <v>2.0199999999999996</v>
      </c>
      <c r="B68" s="157" t="s">
        <v>89</v>
      </c>
      <c r="C68" s="158" t="s">
        <v>5</v>
      </c>
      <c r="D68" s="159">
        <v>2.3879999999999999</v>
      </c>
      <c r="E68" s="160" t="e">
        <f>+#REF!/1.18</f>
        <v>#REF!</v>
      </c>
      <c r="F68" s="161" t="e">
        <f t="shared" si="0"/>
        <v>#REF!</v>
      </c>
      <c r="G68" s="169" t="e">
        <f t="shared" si="1"/>
        <v>#REF!</v>
      </c>
    </row>
    <row r="69" spans="1:7" ht="30" customHeight="1">
      <c r="A69" s="98">
        <f>+A68+0.01</f>
        <v>2.0299999999999994</v>
      </c>
      <c r="B69" s="102" t="s">
        <v>90</v>
      </c>
      <c r="C69" s="128" t="s">
        <v>5</v>
      </c>
      <c r="D69" s="121">
        <v>1.37</v>
      </c>
      <c r="E69" s="43" t="e">
        <f>+#REF!/1.18</f>
        <v>#REF!</v>
      </c>
      <c r="F69" s="44" t="e">
        <f t="shared" si="0"/>
        <v>#REF!</v>
      </c>
      <c r="G69" s="77" t="e">
        <f t="shared" si="1"/>
        <v>#REF!</v>
      </c>
    </row>
    <row r="70" spans="1:7" ht="30" customHeight="1">
      <c r="A70" s="112"/>
      <c r="B70" s="111"/>
      <c r="C70" s="135"/>
      <c r="D70" s="121"/>
      <c r="E70" s="43"/>
      <c r="F70" s="44"/>
      <c r="G70" s="77"/>
    </row>
    <row r="71" spans="1:7" ht="30" customHeight="1">
      <c r="A71" s="96">
        <v>3</v>
      </c>
      <c r="B71" s="110" t="s">
        <v>91</v>
      </c>
      <c r="C71" s="135"/>
      <c r="D71" s="121"/>
      <c r="E71" s="43"/>
      <c r="F71" s="44"/>
      <c r="G71" s="77"/>
    </row>
    <row r="72" spans="1:7" ht="30" customHeight="1">
      <c r="A72" s="98">
        <f>+A71+0.01</f>
        <v>3.01</v>
      </c>
      <c r="B72" s="113" t="s">
        <v>92</v>
      </c>
      <c r="C72" s="136" t="s">
        <v>5</v>
      </c>
      <c r="D72" s="121">
        <v>1.35</v>
      </c>
      <c r="E72" s="43" t="e">
        <f>+#REF!/1.18</f>
        <v>#REF!</v>
      </c>
      <c r="F72" s="44" t="e">
        <f t="shared" si="0"/>
        <v>#REF!</v>
      </c>
      <c r="G72" s="77" t="e">
        <f t="shared" si="1"/>
        <v>#REF!</v>
      </c>
    </row>
    <row r="73" spans="1:7" ht="30" customHeight="1">
      <c r="A73" s="98">
        <f>+A72+0.01</f>
        <v>3.0199999999999996</v>
      </c>
      <c r="B73" s="113" t="s">
        <v>93</v>
      </c>
      <c r="C73" s="136" t="s">
        <v>1</v>
      </c>
      <c r="D73" s="121">
        <f>0.15*0.15*3*4</f>
        <v>0.27</v>
      </c>
      <c r="E73" s="43" t="e">
        <f>+#REF!/1.18</f>
        <v>#REF!</v>
      </c>
      <c r="F73" s="44" t="e">
        <f t="shared" si="0"/>
        <v>#REF!</v>
      </c>
      <c r="G73" s="77" t="e">
        <f t="shared" si="1"/>
        <v>#REF!</v>
      </c>
    </row>
    <row r="74" spans="1:7" ht="30" customHeight="1">
      <c r="A74" s="98">
        <f>+A73+0.01</f>
        <v>3.0299999999999994</v>
      </c>
      <c r="B74" s="113" t="s">
        <v>94</v>
      </c>
      <c r="C74" s="136" t="s">
        <v>5</v>
      </c>
      <c r="D74" s="121">
        <v>0.36</v>
      </c>
      <c r="E74" s="43" t="e">
        <f>+#REF!/1.18</f>
        <v>#REF!</v>
      </c>
      <c r="F74" s="44" t="e">
        <f t="shared" si="0"/>
        <v>#REF!</v>
      </c>
      <c r="G74" s="77" t="e">
        <f t="shared" si="1"/>
        <v>#REF!</v>
      </c>
    </row>
    <row r="75" spans="1:7" ht="30" customHeight="1">
      <c r="A75" s="98">
        <f>+A74+0.01</f>
        <v>3.0399999999999991</v>
      </c>
      <c r="B75" s="113" t="s">
        <v>95</v>
      </c>
      <c r="C75" s="136" t="s">
        <v>5</v>
      </c>
      <c r="D75" s="121">
        <f>3*3*0.1</f>
        <v>0.9</v>
      </c>
      <c r="E75" s="43" t="e">
        <f>+#REF!/1.18</f>
        <v>#REF!</v>
      </c>
      <c r="F75" s="44" t="e">
        <f t="shared" si="0"/>
        <v>#REF!</v>
      </c>
      <c r="G75" s="77" t="e">
        <f t="shared" si="1"/>
        <v>#REF!</v>
      </c>
    </row>
    <row r="76" spans="1:7" ht="35.25" customHeight="1">
      <c r="A76" s="112"/>
      <c r="B76" s="111"/>
      <c r="C76" s="135"/>
      <c r="D76" s="121"/>
      <c r="E76" s="43"/>
      <c r="F76" s="44"/>
      <c r="G76" s="77"/>
    </row>
    <row r="77" spans="1:7" ht="37.5" customHeight="1">
      <c r="A77" s="96">
        <v>4</v>
      </c>
      <c r="B77" s="110" t="s">
        <v>96</v>
      </c>
      <c r="C77" s="135"/>
      <c r="D77" s="121"/>
      <c r="E77" s="43"/>
      <c r="F77" s="44"/>
      <c r="G77" s="77"/>
    </row>
    <row r="78" spans="1:7" ht="30" customHeight="1">
      <c r="A78" s="98">
        <f>+A77+0.01</f>
        <v>4.01</v>
      </c>
      <c r="B78" s="113" t="s">
        <v>97</v>
      </c>
      <c r="C78" s="136" t="s">
        <v>6</v>
      </c>
      <c r="D78" s="121">
        <v>30.84</v>
      </c>
      <c r="E78" s="43" t="e">
        <f>+#REF!/1.18</f>
        <v>#REF!</v>
      </c>
      <c r="F78" s="44" t="e">
        <f t="shared" si="0"/>
        <v>#REF!</v>
      </c>
      <c r="G78" s="77" t="e">
        <f t="shared" si="1"/>
        <v>#REF!</v>
      </c>
    </row>
    <row r="79" spans="1:7" ht="30" customHeight="1">
      <c r="A79" s="114"/>
      <c r="B79" s="113"/>
      <c r="C79" s="136"/>
      <c r="D79" s="121"/>
      <c r="E79" s="43"/>
      <c r="F79" s="44"/>
      <c r="G79" s="77"/>
    </row>
    <row r="80" spans="1:7" ht="30" customHeight="1">
      <c r="A80" s="96">
        <v>5</v>
      </c>
      <c r="B80" s="110" t="s">
        <v>21</v>
      </c>
      <c r="C80" s="135"/>
      <c r="D80" s="121"/>
      <c r="E80" s="43"/>
      <c r="F80" s="44"/>
      <c r="G80" s="77"/>
    </row>
    <row r="81" spans="1:7" ht="30" customHeight="1">
      <c r="A81" s="98">
        <f t="shared" ref="A81:A87" si="3">+A80+0.01</f>
        <v>5.01</v>
      </c>
      <c r="B81" s="115" t="s">
        <v>7</v>
      </c>
      <c r="C81" s="135" t="s">
        <v>6</v>
      </c>
      <c r="D81" s="121">
        <f>30.84+3*3</f>
        <v>39.840000000000003</v>
      </c>
      <c r="E81" s="43" t="e">
        <f>+#REF!/1.18</f>
        <v>#REF!</v>
      </c>
      <c r="F81" s="44" t="e">
        <f t="shared" si="0"/>
        <v>#REF!</v>
      </c>
      <c r="G81" s="77" t="e">
        <f t="shared" si="1"/>
        <v>#REF!</v>
      </c>
    </row>
    <row r="82" spans="1:7" ht="30" customHeight="1">
      <c r="A82" s="98">
        <f t="shared" si="3"/>
        <v>5.0199999999999996</v>
      </c>
      <c r="B82" s="113" t="s">
        <v>98</v>
      </c>
      <c r="C82" s="136" t="s">
        <v>6</v>
      </c>
      <c r="D82" s="121">
        <v>30.84</v>
      </c>
      <c r="E82" s="43" t="e">
        <f>+#REF!/1.18</f>
        <v>#REF!</v>
      </c>
      <c r="F82" s="44" t="e">
        <f t="shared" si="0"/>
        <v>#REF!</v>
      </c>
      <c r="G82" s="77" t="e">
        <f t="shared" si="1"/>
        <v>#REF!</v>
      </c>
    </row>
    <row r="83" spans="1:7" ht="30" customHeight="1">
      <c r="A83" s="98">
        <f t="shared" si="3"/>
        <v>5.0299999999999994</v>
      </c>
      <c r="B83" s="113" t="s">
        <v>99</v>
      </c>
      <c r="C83" s="136" t="s">
        <v>6</v>
      </c>
      <c r="D83" s="121">
        <v>9</v>
      </c>
      <c r="E83" s="43" t="e">
        <f>+#REF!/1.18</f>
        <v>#REF!</v>
      </c>
      <c r="F83" s="44" t="e">
        <f t="shared" ref="F83:F146" si="4">+E83*0.18</f>
        <v>#REF!</v>
      </c>
      <c r="G83" s="77" t="e">
        <f t="shared" ref="G83:G146" si="5">+(E83+F83)*D83</f>
        <v>#REF!</v>
      </c>
    </row>
    <row r="84" spans="1:7" ht="30" customHeight="1">
      <c r="A84" s="98">
        <f t="shared" si="3"/>
        <v>5.0399999999999991</v>
      </c>
      <c r="B84" s="115" t="s">
        <v>100</v>
      </c>
      <c r="C84" s="135" t="s">
        <v>6</v>
      </c>
      <c r="D84" s="121">
        <f>3*4*1</f>
        <v>12</v>
      </c>
      <c r="E84" s="43" t="e">
        <f>+#REF!/1.18</f>
        <v>#REF!</v>
      </c>
      <c r="F84" s="44" t="e">
        <f t="shared" si="4"/>
        <v>#REF!</v>
      </c>
      <c r="G84" s="77" t="e">
        <f t="shared" si="5"/>
        <v>#REF!</v>
      </c>
    </row>
    <row r="85" spans="1:7" ht="30" customHeight="1">
      <c r="A85" s="98">
        <f t="shared" si="3"/>
        <v>5.0499999999999989</v>
      </c>
      <c r="B85" s="115" t="s">
        <v>18</v>
      </c>
      <c r="C85" s="135" t="s">
        <v>8</v>
      </c>
      <c r="D85" s="121">
        <v>48.7</v>
      </c>
      <c r="E85" s="43" t="e">
        <f>+#REF!/1.18</f>
        <v>#REF!</v>
      </c>
      <c r="F85" s="44" t="e">
        <f t="shared" si="4"/>
        <v>#REF!</v>
      </c>
      <c r="G85" s="77" t="e">
        <f t="shared" si="5"/>
        <v>#REF!</v>
      </c>
    </row>
    <row r="86" spans="1:7" ht="39.75" customHeight="1">
      <c r="A86" s="98">
        <f t="shared" si="3"/>
        <v>5.0599999999999987</v>
      </c>
      <c r="B86" s="111" t="s">
        <v>101</v>
      </c>
      <c r="C86" s="135" t="s">
        <v>6</v>
      </c>
      <c r="D86" s="121">
        <f>+D83</f>
        <v>9</v>
      </c>
      <c r="E86" s="43" t="e">
        <f>+#REF!/1.18</f>
        <v>#REF!</v>
      </c>
      <c r="F86" s="44" t="e">
        <f t="shared" si="4"/>
        <v>#REF!</v>
      </c>
      <c r="G86" s="77" t="e">
        <f t="shared" si="5"/>
        <v>#REF!</v>
      </c>
    </row>
    <row r="87" spans="1:7" ht="30" customHeight="1">
      <c r="A87" s="98">
        <f t="shared" si="3"/>
        <v>5.0699999999999985</v>
      </c>
      <c r="B87" s="113" t="s">
        <v>102</v>
      </c>
      <c r="C87" s="136" t="s">
        <v>6</v>
      </c>
      <c r="D87" s="121">
        <f>3*3</f>
        <v>9</v>
      </c>
      <c r="E87" s="43" t="e">
        <f>+#REF!/1.18</f>
        <v>#REF!</v>
      </c>
      <c r="F87" s="44" t="e">
        <f t="shared" si="4"/>
        <v>#REF!</v>
      </c>
      <c r="G87" s="77" t="e">
        <f t="shared" si="5"/>
        <v>#REF!</v>
      </c>
    </row>
    <row r="88" spans="1:7" ht="30" customHeight="1">
      <c r="A88" s="116"/>
      <c r="B88" s="113"/>
      <c r="C88" s="136"/>
      <c r="D88" s="121"/>
      <c r="E88" s="43"/>
      <c r="F88" s="44"/>
      <c r="G88" s="77"/>
    </row>
    <row r="89" spans="1:7" ht="30" customHeight="1">
      <c r="A89" s="96">
        <v>6</v>
      </c>
      <c r="B89" s="110" t="s">
        <v>103</v>
      </c>
      <c r="C89" s="135"/>
      <c r="D89" s="121"/>
      <c r="E89" s="43"/>
      <c r="F89" s="44"/>
      <c r="G89" s="77"/>
    </row>
    <row r="90" spans="1:7" ht="39.75" customHeight="1">
      <c r="A90" s="98">
        <f>+A89+0.01</f>
        <v>6.01</v>
      </c>
      <c r="B90" s="180" t="s">
        <v>104</v>
      </c>
      <c r="C90" s="135" t="s">
        <v>6</v>
      </c>
      <c r="D90" s="121">
        <v>6.45</v>
      </c>
      <c r="E90" s="43" t="e">
        <f>+#REF!/1.18</f>
        <v>#REF!</v>
      </c>
      <c r="F90" s="44" t="e">
        <f>+E90*0.18</f>
        <v>#REF!</v>
      </c>
      <c r="G90" s="77" t="e">
        <f>+(E90+F90)*D90</f>
        <v>#REF!</v>
      </c>
    </row>
    <row r="91" spans="1:7" ht="30" customHeight="1">
      <c r="A91" s="98"/>
      <c r="B91" s="180"/>
    </row>
    <row r="92" spans="1:7" ht="30" customHeight="1">
      <c r="A92" s="117"/>
      <c r="B92" s="111"/>
      <c r="C92" s="135"/>
      <c r="D92" s="121"/>
      <c r="E92" s="43"/>
      <c r="F92" s="44"/>
      <c r="G92" s="77"/>
    </row>
    <row r="93" spans="1:7" ht="30" customHeight="1">
      <c r="A93" s="96">
        <v>7</v>
      </c>
      <c r="B93" s="106" t="s">
        <v>105</v>
      </c>
      <c r="C93" s="136"/>
      <c r="D93" s="121"/>
      <c r="E93" s="43"/>
      <c r="F93" s="44"/>
      <c r="G93" s="77"/>
    </row>
    <row r="94" spans="1:7" ht="30" customHeight="1">
      <c r="A94" s="98">
        <f>+A93+0.01</f>
        <v>7.01</v>
      </c>
      <c r="B94" s="113" t="s">
        <v>106</v>
      </c>
      <c r="C94" s="136" t="s">
        <v>1</v>
      </c>
      <c r="D94" s="121">
        <v>1</v>
      </c>
      <c r="E94" s="43" t="e">
        <f>+#REF!/1.18</f>
        <v>#REF!</v>
      </c>
      <c r="F94" s="44" t="e">
        <f t="shared" si="4"/>
        <v>#REF!</v>
      </c>
      <c r="G94" s="77" t="e">
        <f t="shared" si="5"/>
        <v>#REF!</v>
      </c>
    </row>
    <row r="95" spans="1:7" ht="30" customHeight="1">
      <c r="A95" s="98">
        <f t="shared" ref="A95:A101" si="6">+A94+0.01</f>
        <v>7.02</v>
      </c>
      <c r="B95" s="113" t="s">
        <v>107</v>
      </c>
      <c r="C95" s="136" t="s">
        <v>1</v>
      </c>
      <c r="D95" s="121">
        <v>1</v>
      </c>
      <c r="E95" s="43" t="e">
        <f>+#REF!/1.18</f>
        <v>#REF!</v>
      </c>
      <c r="F95" s="44" t="e">
        <f t="shared" si="4"/>
        <v>#REF!</v>
      </c>
      <c r="G95" s="77" t="e">
        <f t="shared" si="5"/>
        <v>#REF!</v>
      </c>
    </row>
    <row r="96" spans="1:7" ht="37.5" customHeight="1">
      <c r="A96" s="98">
        <f t="shared" si="6"/>
        <v>7.0299999999999994</v>
      </c>
      <c r="B96" s="113" t="s">
        <v>108</v>
      </c>
      <c r="C96" s="136" t="s">
        <v>1</v>
      </c>
      <c r="D96" s="121">
        <v>1</v>
      </c>
      <c r="E96" s="43" t="e">
        <f>+#REF!/1.18</f>
        <v>#REF!</v>
      </c>
      <c r="F96" s="44" t="e">
        <f t="shared" si="4"/>
        <v>#REF!</v>
      </c>
      <c r="G96" s="77" t="e">
        <f t="shared" si="5"/>
        <v>#REF!</v>
      </c>
    </row>
    <row r="97" spans="1:7" ht="30" customHeight="1">
      <c r="A97" s="98">
        <f t="shared" si="6"/>
        <v>7.0399999999999991</v>
      </c>
      <c r="B97" s="113" t="s">
        <v>109</v>
      </c>
      <c r="C97" s="136" t="s">
        <v>1</v>
      </c>
      <c r="D97" s="121">
        <v>1</v>
      </c>
      <c r="E97" s="43" t="e">
        <f>+#REF!/1.18</f>
        <v>#REF!</v>
      </c>
      <c r="F97" s="44" t="e">
        <f t="shared" si="4"/>
        <v>#REF!</v>
      </c>
      <c r="G97" s="77" t="e">
        <f t="shared" si="5"/>
        <v>#REF!</v>
      </c>
    </row>
    <row r="98" spans="1:7" ht="30" customHeight="1">
      <c r="A98" s="98">
        <f t="shared" si="6"/>
        <v>7.0499999999999989</v>
      </c>
      <c r="B98" s="113" t="s">
        <v>110</v>
      </c>
      <c r="C98" s="136" t="s">
        <v>1</v>
      </c>
      <c r="D98" s="121">
        <v>1</v>
      </c>
      <c r="E98" s="43" t="e">
        <f>+#REF!/1.18</f>
        <v>#REF!</v>
      </c>
      <c r="F98" s="44" t="e">
        <f t="shared" si="4"/>
        <v>#REF!</v>
      </c>
      <c r="G98" s="77" t="e">
        <f t="shared" si="5"/>
        <v>#REF!</v>
      </c>
    </row>
    <row r="99" spans="1:7" ht="30" customHeight="1">
      <c r="A99" s="98">
        <f t="shared" si="6"/>
        <v>7.0599999999999987</v>
      </c>
      <c r="B99" s="104" t="s">
        <v>111</v>
      </c>
      <c r="C99" s="136" t="s">
        <v>1</v>
      </c>
      <c r="D99" s="121">
        <v>1</v>
      </c>
      <c r="E99" s="43" t="e">
        <f>+#REF!/1.18</f>
        <v>#REF!</v>
      </c>
      <c r="F99" s="44" t="e">
        <f t="shared" si="4"/>
        <v>#REF!</v>
      </c>
      <c r="G99" s="77" t="e">
        <f t="shared" si="5"/>
        <v>#REF!</v>
      </c>
    </row>
    <row r="100" spans="1:7" ht="30" customHeight="1">
      <c r="A100" s="98">
        <f t="shared" si="6"/>
        <v>7.0699999999999985</v>
      </c>
      <c r="B100" s="118" t="s">
        <v>112</v>
      </c>
      <c r="C100" s="137" t="s">
        <v>1</v>
      </c>
      <c r="D100" s="121">
        <v>1</v>
      </c>
      <c r="E100" s="43" t="e">
        <f>+#REF!/1.18</f>
        <v>#REF!</v>
      </c>
      <c r="F100" s="44" t="e">
        <f t="shared" si="4"/>
        <v>#REF!</v>
      </c>
      <c r="G100" s="77" t="e">
        <f t="shared" si="5"/>
        <v>#REF!</v>
      </c>
    </row>
    <row r="101" spans="1:7" ht="30" customHeight="1">
      <c r="A101" s="98">
        <f t="shared" si="6"/>
        <v>7.0799999999999983</v>
      </c>
      <c r="B101" s="103" t="s">
        <v>113</v>
      </c>
      <c r="C101" s="134" t="s">
        <v>1</v>
      </c>
      <c r="D101" s="121">
        <v>1</v>
      </c>
      <c r="E101" s="43" t="e">
        <f>+#REF!/1.18</f>
        <v>#REF!</v>
      </c>
      <c r="F101" s="44" t="e">
        <f t="shared" si="4"/>
        <v>#REF!</v>
      </c>
      <c r="G101" s="77" t="e">
        <f t="shared" si="5"/>
        <v>#REF!</v>
      </c>
    </row>
    <row r="102" spans="1:7" ht="40.5" customHeight="1">
      <c r="A102" s="98">
        <f>+A101+0.01</f>
        <v>7.0899999999999981</v>
      </c>
      <c r="B102" s="104" t="s">
        <v>114</v>
      </c>
      <c r="C102" s="137" t="s">
        <v>8</v>
      </c>
      <c r="D102" s="121">
        <v>9</v>
      </c>
      <c r="E102" s="43" t="e">
        <f>+#REF!/1.18</f>
        <v>#REF!</v>
      </c>
      <c r="F102" s="44" t="e">
        <f t="shared" si="4"/>
        <v>#REF!</v>
      </c>
      <c r="G102" s="77" t="e">
        <f t="shared" si="5"/>
        <v>#REF!</v>
      </c>
    </row>
    <row r="103" spans="1:7" ht="30" customHeight="1">
      <c r="A103" s="112"/>
      <c r="B103" s="111"/>
      <c r="C103" s="135"/>
      <c r="D103" s="121"/>
      <c r="E103" s="43"/>
      <c r="F103" s="44"/>
      <c r="G103" s="77"/>
    </row>
    <row r="104" spans="1:7" ht="60" customHeight="1">
      <c r="A104" s="96">
        <v>8</v>
      </c>
      <c r="B104" s="110" t="s">
        <v>11</v>
      </c>
      <c r="C104" s="135"/>
      <c r="D104" s="121"/>
      <c r="E104" s="43"/>
      <c r="F104" s="44"/>
      <c r="G104" s="77"/>
    </row>
    <row r="105" spans="1:7" ht="39.75" customHeight="1">
      <c r="A105" s="98">
        <f>+A104+0.01</f>
        <v>8.01</v>
      </c>
      <c r="B105" s="111" t="s">
        <v>115</v>
      </c>
      <c r="C105" s="135" t="s">
        <v>6</v>
      </c>
      <c r="D105" s="121">
        <f>+D81+D82</f>
        <v>70.680000000000007</v>
      </c>
      <c r="E105" s="43" t="e">
        <f>+#REF!/1.18</f>
        <v>#REF!</v>
      </c>
      <c r="F105" s="44" t="e">
        <f t="shared" si="4"/>
        <v>#REF!</v>
      </c>
      <c r="G105" s="77" t="e">
        <f t="shared" si="5"/>
        <v>#REF!</v>
      </c>
    </row>
    <row r="106" spans="1:7" ht="30" customHeight="1">
      <c r="A106" s="117"/>
      <c r="B106" s="111"/>
      <c r="C106" s="135"/>
      <c r="D106" s="121"/>
      <c r="E106" s="43"/>
      <c r="F106" s="44"/>
      <c r="G106" s="77"/>
    </row>
    <row r="107" spans="1:7" ht="30" customHeight="1">
      <c r="A107" s="96">
        <v>9</v>
      </c>
      <c r="B107" s="110" t="s">
        <v>116</v>
      </c>
      <c r="C107" s="135"/>
      <c r="D107" s="121"/>
      <c r="E107" s="43"/>
      <c r="F107" s="44"/>
      <c r="G107" s="77"/>
    </row>
    <row r="108" spans="1:7" ht="39.75" customHeight="1">
      <c r="A108" s="98">
        <f>+A107+0.01</f>
        <v>9.01</v>
      </c>
      <c r="B108" s="113" t="s">
        <v>117</v>
      </c>
      <c r="C108" s="135" t="s">
        <v>1</v>
      </c>
      <c r="D108" s="121">
        <v>1</v>
      </c>
      <c r="E108" s="43" t="e">
        <f>+#REF!/1.18</f>
        <v>#REF!</v>
      </c>
      <c r="F108" s="44" t="e">
        <f t="shared" si="4"/>
        <v>#REF!</v>
      </c>
      <c r="G108" s="77" t="e">
        <f t="shared" si="5"/>
        <v>#REF!</v>
      </c>
    </row>
    <row r="109" spans="1:7" ht="30" customHeight="1">
      <c r="A109" s="98">
        <f>+A108+0.01</f>
        <v>9.02</v>
      </c>
      <c r="B109" s="113" t="s">
        <v>118</v>
      </c>
      <c r="C109" s="136" t="s">
        <v>119</v>
      </c>
      <c r="D109" s="121">
        <v>28.416720000000002</v>
      </c>
      <c r="E109" s="43" t="e">
        <f>+#REF!/1.18</f>
        <v>#REF!</v>
      </c>
      <c r="F109" s="44" t="e">
        <f t="shared" si="4"/>
        <v>#REF!</v>
      </c>
      <c r="G109" s="77" t="e">
        <f t="shared" si="5"/>
        <v>#REF!</v>
      </c>
    </row>
    <row r="110" spans="1:7" ht="30" customHeight="1">
      <c r="A110" s="112"/>
      <c r="B110" s="111"/>
      <c r="C110" s="135"/>
      <c r="D110" s="121"/>
      <c r="E110" s="43"/>
      <c r="F110" s="44"/>
      <c r="G110" s="77"/>
    </row>
    <row r="111" spans="1:7" ht="30" customHeight="1">
      <c r="A111" s="96">
        <v>10</v>
      </c>
      <c r="B111" s="119" t="s">
        <v>23</v>
      </c>
      <c r="C111" s="134"/>
      <c r="D111" s="121"/>
      <c r="E111" s="43"/>
      <c r="F111" s="44"/>
      <c r="G111" s="77"/>
    </row>
    <row r="112" spans="1:7" ht="30" customHeight="1">
      <c r="A112" s="98">
        <f>+A111+0.01</f>
        <v>10.01</v>
      </c>
      <c r="B112" s="120" t="s">
        <v>120</v>
      </c>
      <c r="C112" s="134" t="s">
        <v>1</v>
      </c>
      <c r="D112" s="121">
        <v>2</v>
      </c>
      <c r="E112" s="43" t="e">
        <f>+#REF!/1.18</f>
        <v>#REF!</v>
      </c>
      <c r="F112" s="44" t="e">
        <f t="shared" si="4"/>
        <v>#REF!</v>
      </c>
      <c r="G112" s="77" t="e">
        <f t="shared" si="5"/>
        <v>#REF!</v>
      </c>
    </row>
    <row r="113" spans="1:8" ht="30" customHeight="1">
      <c r="A113" s="98">
        <f>+A112+0.01</f>
        <v>10.02</v>
      </c>
      <c r="B113" s="120" t="s">
        <v>121</v>
      </c>
      <c r="C113" s="134" t="s">
        <v>1</v>
      </c>
      <c r="D113" s="121">
        <v>2</v>
      </c>
      <c r="E113" s="43" t="e">
        <f>+#REF!/1.18</f>
        <v>#REF!</v>
      </c>
      <c r="F113" s="44" t="e">
        <f t="shared" si="4"/>
        <v>#REF!</v>
      </c>
      <c r="G113" s="77" t="e">
        <f t="shared" si="5"/>
        <v>#REF!</v>
      </c>
    </row>
    <row r="114" spans="1:8" ht="30" customHeight="1">
      <c r="A114" s="98">
        <f>+A113+0.01</f>
        <v>10.029999999999999</v>
      </c>
      <c r="B114" s="120" t="s">
        <v>122</v>
      </c>
      <c r="C114" s="134" t="s">
        <v>1</v>
      </c>
      <c r="D114" s="121">
        <v>2</v>
      </c>
      <c r="E114" s="43" t="e">
        <f>+#REF!/1.18</f>
        <v>#REF!</v>
      </c>
      <c r="F114" s="44" t="e">
        <f t="shared" si="4"/>
        <v>#REF!</v>
      </c>
      <c r="G114" s="77" t="e">
        <f t="shared" si="5"/>
        <v>#REF!</v>
      </c>
    </row>
    <row r="115" spans="1:8" ht="30" customHeight="1" thickBot="1">
      <c r="A115" s="211">
        <f>+A114+0.01</f>
        <v>10.039999999999999</v>
      </c>
      <c r="B115" s="212" t="s">
        <v>123</v>
      </c>
      <c r="C115" s="213" t="s">
        <v>1</v>
      </c>
      <c r="D115" s="214">
        <v>1</v>
      </c>
      <c r="E115" s="215" t="e">
        <f>+#REF!/1.18</f>
        <v>#REF!</v>
      </c>
      <c r="F115" s="216" t="e">
        <f t="shared" si="4"/>
        <v>#REF!</v>
      </c>
      <c r="G115" s="217" t="e">
        <f t="shared" si="5"/>
        <v>#REF!</v>
      </c>
    </row>
    <row r="116" spans="1:8" ht="30" customHeight="1" thickBot="1">
      <c r="A116" s="218"/>
      <c r="B116" s="219" t="s">
        <v>124</v>
      </c>
      <c r="C116" s="220"/>
      <c r="D116" s="221"/>
      <c r="E116" s="222"/>
      <c r="F116" s="223"/>
      <c r="G116" s="224" t="e">
        <f>SUM(G64:G115)</f>
        <v>#REF!</v>
      </c>
      <c r="H116" s="210"/>
    </row>
    <row r="117" spans="1:8" ht="30" customHeight="1" thickBot="1">
      <c r="A117" s="225"/>
      <c r="B117" s="226"/>
      <c r="C117" s="227"/>
      <c r="D117" s="225"/>
      <c r="E117" s="228"/>
      <c r="F117" s="229"/>
      <c r="G117" s="230"/>
    </row>
    <row r="118" spans="1:8" ht="51" customHeight="1" thickBot="1">
      <c r="A118" s="235" t="s">
        <v>125</v>
      </c>
      <c r="B118" s="236" t="s">
        <v>126</v>
      </c>
      <c r="C118" s="237"/>
      <c r="D118" s="238"/>
      <c r="E118" s="239"/>
      <c r="F118" s="240"/>
      <c r="G118" s="241"/>
      <c r="H118" s="210"/>
    </row>
    <row r="119" spans="1:8" ht="30" customHeight="1">
      <c r="A119" s="231"/>
      <c r="B119" s="232"/>
      <c r="C119" s="233"/>
      <c r="D119" s="234"/>
      <c r="E119" s="188"/>
      <c r="F119" s="189"/>
      <c r="G119" s="190"/>
    </row>
    <row r="120" spans="1:8" ht="30" customHeight="1">
      <c r="A120" s="96">
        <v>1</v>
      </c>
      <c r="B120" s="123" t="s">
        <v>127</v>
      </c>
      <c r="C120" s="138"/>
      <c r="D120" s="140"/>
      <c r="E120" s="43"/>
      <c r="F120" s="44"/>
      <c r="G120" s="77"/>
    </row>
    <row r="121" spans="1:8" ht="44.25" customHeight="1">
      <c r="A121" s="98">
        <f>+A120+0.01</f>
        <v>1.01</v>
      </c>
      <c r="B121" s="124" t="s">
        <v>4</v>
      </c>
      <c r="C121" s="139" t="s">
        <v>19</v>
      </c>
      <c r="D121" s="121">
        <v>1</v>
      </c>
      <c r="E121" s="43" t="e">
        <f>+#REF!/1.18</f>
        <v>#REF!</v>
      </c>
      <c r="F121" s="44" t="e">
        <f t="shared" si="4"/>
        <v>#REF!</v>
      </c>
      <c r="G121" s="77" t="e">
        <f t="shared" si="5"/>
        <v>#REF!</v>
      </c>
    </row>
    <row r="122" spans="1:8" ht="33" customHeight="1">
      <c r="A122" s="98"/>
      <c r="B122" s="124"/>
      <c r="C122" s="139"/>
      <c r="D122" s="141"/>
      <c r="E122" s="43"/>
      <c r="F122" s="44"/>
      <c r="G122" s="77"/>
    </row>
    <row r="123" spans="1:8" ht="30" customHeight="1">
      <c r="A123" s="96">
        <v>2</v>
      </c>
      <c r="B123" s="101" t="s">
        <v>53</v>
      </c>
      <c r="C123" s="128"/>
      <c r="D123" s="121"/>
      <c r="E123" s="43"/>
      <c r="F123" s="44"/>
      <c r="G123" s="77"/>
    </row>
    <row r="124" spans="1:8" ht="30" customHeight="1">
      <c r="A124" s="98">
        <f>A123+0.01</f>
        <v>2.0099999999999998</v>
      </c>
      <c r="B124" s="102" t="s">
        <v>88</v>
      </c>
      <c r="C124" s="128" t="s">
        <v>5</v>
      </c>
      <c r="D124" s="121">
        <v>8.52</v>
      </c>
      <c r="E124" s="43" t="e">
        <f>+#REF!/1.18</f>
        <v>#REF!</v>
      </c>
      <c r="F124" s="44" t="e">
        <f t="shared" si="4"/>
        <v>#REF!</v>
      </c>
      <c r="G124" s="77" t="e">
        <f t="shared" si="5"/>
        <v>#REF!</v>
      </c>
    </row>
    <row r="125" spans="1:8" ht="44.25" customHeight="1">
      <c r="A125" s="98">
        <f>A124+0.01</f>
        <v>2.0199999999999996</v>
      </c>
      <c r="B125" s="102" t="s">
        <v>89</v>
      </c>
      <c r="C125" s="128" t="s">
        <v>5</v>
      </c>
      <c r="D125" s="121">
        <v>2.3879999999999999</v>
      </c>
      <c r="E125" s="43" t="e">
        <f>+#REF!/1.18</f>
        <v>#REF!</v>
      </c>
      <c r="F125" s="44" t="e">
        <f t="shared" si="4"/>
        <v>#REF!</v>
      </c>
      <c r="G125" s="77" t="e">
        <f t="shared" si="5"/>
        <v>#REF!</v>
      </c>
    </row>
    <row r="126" spans="1:8" ht="30" customHeight="1">
      <c r="A126" s="98">
        <f>+A125+0.01</f>
        <v>2.0299999999999994</v>
      </c>
      <c r="B126" s="102" t="s">
        <v>90</v>
      </c>
      <c r="C126" s="128" t="s">
        <v>5</v>
      </c>
      <c r="D126" s="121">
        <v>1.37</v>
      </c>
      <c r="E126" s="43" t="e">
        <f>+#REF!/1.18</f>
        <v>#REF!</v>
      </c>
      <c r="F126" s="44" t="e">
        <f t="shared" si="4"/>
        <v>#REF!</v>
      </c>
      <c r="G126" s="77" t="e">
        <f t="shared" si="5"/>
        <v>#REF!</v>
      </c>
    </row>
    <row r="127" spans="1:8" ht="30" customHeight="1">
      <c r="A127" s="98"/>
      <c r="B127" s="102"/>
      <c r="C127" s="128"/>
      <c r="D127" s="121"/>
      <c r="E127" s="43"/>
      <c r="F127" s="44"/>
      <c r="G127" s="77"/>
    </row>
    <row r="128" spans="1:8" ht="40.5" customHeight="1">
      <c r="A128" s="98">
        <f>+A121+0.01</f>
        <v>1.02</v>
      </c>
      <c r="B128" s="104" t="s">
        <v>128</v>
      </c>
      <c r="C128" s="139" t="s">
        <v>19</v>
      </c>
      <c r="D128" s="121">
        <v>1</v>
      </c>
      <c r="E128" s="43" t="e">
        <f>+#REF!/1.18</f>
        <v>#REF!</v>
      </c>
      <c r="F128" s="44" t="e">
        <f t="shared" si="4"/>
        <v>#REF!</v>
      </c>
      <c r="G128" s="77" t="e">
        <f t="shared" si="5"/>
        <v>#REF!</v>
      </c>
    </row>
    <row r="129" spans="1:7" ht="30" customHeight="1">
      <c r="A129" s="125"/>
      <c r="B129" s="124"/>
      <c r="C129" s="139"/>
      <c r="D129" s="121"/>
      <c r="E129" s="43"/>
      <c r="F129" s="44"/>
      <c r="G129" s="77"/>
    </row>
    <row r="130" spans="1:7" ht="30" customHeight="1">
      <c r="A130" s="96">
        <v>3</v>
      </c>
      <c r="B130" s="123" t="s">
        <v>129</v>
      </c>
      <c r="C130" s="139"/>
      <c r="D130" s="121"/>
      <c r="E130" s="43"/>
      <c r="F130" s="44"/>
      <c r="G130" s="77"/>
    </row>
    <row r="131" spans="1:7" ht="30" customHeight="1">
      <c r="A131" s="98">
        <f>+A130+0.01</f>
        <v>3.01</v>
      </c>
      <c r="B131" s="124" t="s">
        <v>130</v>
      </c>
      <c r="C131" s="139" t="s">
        <v>5</v>
      </c>
      <c r="D131" s="121">
        <v>2.94</v>
      </c>
      <c r="E131" s="43" t="e">
        <f>+#REF!/1.18</f>
        <v>#REF!</v>
      </c>
      <c r="F131" s="44" t="e">
        <f t="shared" si="4"/>
        <v>#REF!</v>
      </c>
      <c r="G131" s="77" t="e">
        <f t="shared" si="5"/>
        <v>#REF!</v>
      </c>
    </row>
    <row r="132" spans="1:7" ht="44.25" customHeight="1">
      <c r="A132" s="98">
        <f>+A131+0.01</f>
        <v>3.0199999999999996</v>
      </c>
      <c r="B132" s="124" t="s">
        <v>131</v>
      </c>
      <c r="C132" s="139" t="s">
        <v>5</v>
      </c>
      <c r="D132" s="121">
        <v>1.1499999999999999</v>
      </c>
      <c r="E132" s="43" t="e">
        <f>+#REF!/1.18</f>
        <v>#REF!</v>
      </c>
      <c r="F132" s="44" t="e">
        <f t="shared" si="4"/>
        <v>#REF!</v>
      </c>
      <c r="G132" s="77" t="e">
        <f t="shared" si="5"/>
        <v>#REF!</v>
      </c>
    </row>
    <row r="133" spans="1:7" ht="30" customHeight="1">
      <c r="A133" s="98">
        <f>+A132+0.01</f>
        <v>3.0299999999999994</v>
      </c>
      <c r="B133" s="124" t="s">
        <v>132</v>
      </c>
      <c r="C133" s="139" t="s">
        <v>5</v>
      </c>
      <c r="D133" s="121">
        <v>2.16</v>
      </c>
      <c r="E133" s="43" t="e">
        <f>+#REF!/1.18</f>
        <v>#REF!</v>
      </c>
      <c r="F133" s="44" t="e">
        <f t="shared" si="4"/>
        <v>#REF!</v>
      </c>
      <c r="G133" s="77" t="e">
        <f t="shared" si="5"/>
        <v>#REF!</v>
      </c>
    </row>
    <row r="134" spans="1:7" ht="30" customHeight="1">
      <c r="A134" s="98">
        <f>+A133+0.01</f>
        <v>3.0399999999999991</v>
      </c>
      <c r="B134" s="124" t="s">
        <v>133</v>
      </c>
      <c r="C134" s="139" t="s">
        <v>5</v>
      </c>
      <c r="D134" s="121">
        <v>1.1000000000000001</v>
      </c>
      <c r="E134" s="43" t="e">
        <f>+#REF!/1.18</f>
        <v>#REF!</v>
      </c>
      <c r="F134" s="44" t="e">
        <f t="shared" si="4"/>
        <v>#REF!</v>
      </c>
      <c r="G134" s="77" t="e">
        <f t="shared" si="5"/>
        <v>#REF!</v>
      </c>
    </row>
    <row r="135" spans="1:7" ht="30" customHeight="1">
      <c r="A135" s="98">
        <f>+A134+0.01</f>
        <v>3.0499999999999989</v>
      </c>
      <c r="B135" s="124" t="s">
        <v>134</v>
      </c>
      <c r="C135" s="139" t="s">
        <v>5</v>
      </c>
      <c r="D135" s="121">
        <v>1.1000000000000001</v>
      </c>
      <c r="E135" s="43" t="e">
        <f>+#REF!/1.18</f>
        <v>#REF!</v>
      </c>
      <c r="F135" s="44" t="e">
        <f t="shared" si="4"/>
        <v>#REF!</v>
      </c>
      <c r="G135" s="77" t="e">
        <f t="shared" si="5"/>
        <v>#REF!</v>
      </c>
    </row>
    <row r="136" spans="1:7" ht="77.25" customHeight="1">
      <c r="A136" s="125"/>
      <c r="B136" s="124"/>
      <c r="C136" s="139"/>
      <c r="D136" s="121"/>
      <c r="E136" s="43"/>
      <c r="F136" s="44"/>
      <c r="G136" s="77"/>
    </row>
    <row r="137" spans="1:7" ht="49.5" customHeight="1">
      <c r="A137" s="96">
        <v>4</v>
      </c>
      <c r="B137" s="123" t="s">
        <v>135</v>
      </c>
      <c r="C137" s="139"/>
      <c r="D137" s="121"/>
      <c r="E137" s="43"/>
      <c r="F137" s="44"/>
      <c r="G137" s="77"/>
    </row>
    <row r="138" spans="1:7" ht="30" customHeight="1">
      <c r="A138" s="98">
        <f>+A137+0.01</f>
        <v>4.01</v>
      </c>
      <c r="B138" s="124" t="s">
        <v>97</v>
      </c>
      <c r="C138" s="139" t="s">
        <v>6</v>
      </c>
      <c r="D138" s="121">
        <v>36.648000000000003</v>
      </c>
      <c r="E138" s="43" t="e">
        <f>+#REF!/1.18</f>
        <v>#REF!</v>
      </c>
      <c r="F138" s="44" t="e">
        <f t="shared" si="4"/>
        <v>#REF!</v>
      </c>
      <c r="G138" s="77" t="e">
        <f t="shared" si="5"/>
        <v>#REF!</v>
      </c>
    </row>
    <row r="139" spans="1:7" ht="30" customHeight="1">
      <c r="A139" s="125"/>
      <c r="B139" s="124"/>
      <c r="C139" s="139"/>
      <c r="D139" s="121"/>
      <c r="E139" s="43"/>
      <c r="F139" s="44"/>
      <c r="G139" s="77"/>
    </row>
    <row r="140" spans="1:7" ht="30" customHeight="1">
      <c r="A140" s="96">
        <v>5</v>
      </c>
      <c r="B140" s="123" t="s">
        <v>136</v>
      </c>
      <c r="C140" s="139"/>
      <c r="D140" s="141"/>
      <c r="E140" s="43"/>
      <c r="F140" s="44"/>
      <c r="G140" s="77"/>
    </row>
    <row r="141" spans="1:7" ht="30" customHeight="1">
      <c r="A141" s="98">
        <f>+A140+0.01</f>
        <v>5.01</v>
      </c>
      <c r="B141" s="124" t="s">
        <v>17</v>
      </c>
      <c r="C141" s="139" t="s">
        <v>6</v>
      </c>
      <c r="D141" s="121">
        <v>32.067</v>
      </c>
      <c r="E141" s="43" t="e">
        <f>+#REF!/1.18</f>
        <v>#REF!</v>
      </c>
      <c r="F141" s="44" t="e">
        <f t="shared" si="4"/>
        <v>#REF!</v>
      </c>
      <c r="G141" s="77" t="e">
        <f t="shared" si="5"/>
        <v>#REF!</v>
      </c>
    </row>
    <row r="142" spans="1:7" ht="30" customHeight="1">
      <c r="A142" s="98">
        <f t="shared" ref="A142:A152" si="7">+A141+0.01</f>
        <v>5.0199999999999996</v>
      </c>
      <c r="B142" s="124" t="s">
        <v>16</v>
      </c>
      <c r="C142" s="139" t="s">
        <v>6</v>
      </c>
      <c r="D142" s="121">
        <v>32.067</v>
      </c>
      <c r="E142" s="43" t="e">
        <f>+#REF!/1.18</f>
        <v>#REF!</v>
      </c>
      <c r="F142" s="44" t="e">
        <f t="shared" si="4"/>
        <v>#REF!</v>
      </c>
      <c r="G142" s="77" t="e">
        <f t="shared" si="5"/>
        <v>#REF!</v>
      </c>
    </row>
    <row r="143" spans="1:7" ht="45.75" customHeight="1">
      <c r="A143" s="98">
        <f t="shared" si="7"/>
        <v>5.0299999999999994</v>
      </c>
      <c r="B143" s="124" t="s">
        <v>22</v>
      </c>
      <c r="C143" s="139" t="s">
        <v>6</v>
      </c>
      <c r="D143" s="121">
        <v>18.507999999999999</v>
      </c>
      <c r="E143" s="43" t="e">
        <f>+#REF!/1.18</f>
        <v>#REF!</v>
      </c>
      <c r="F143" s="44" t="e">
        <f t="shared" si="4"/>
        <v>#REF!</v>
      </c>
      <c r="G143" s="77" t="e">
        <f t="shared" si="5"/>
        <v>#REF!</v>
      </c>
    </row>
    <row r="144" spans="1:7" ht="30" customHeight="1">
      <c r="A144" s="98">
        <f t="shared" si="7"/>
        <v>5.0399999999999991</v>
      </c>
      <c r="B144" s="124" t="s">
        <v>28</v>
      </c>
      <c r="C144" s="139" t="s">
        <v>6</v>
      </c>
      <c r="D144" s="121">
        <f>5.2*4.3</f>
        <v>22.36</v>
      </c>
      <c r="E144" s="43" t="e">
        <f>+#REF!/1.18</f>
        <v>#REF!</v>
      </c>
      <c r="F144" s="44" t="e">
        <f t="shared" si="4"/>
        <v>#REF!</v>
      </c>
      <c r="G144" s="77" t="e">
        <f t="shared" si="5"/>
        <v>#REF!</v>
      </c>
    </row>
    <row r="145" spans="1:7" ht="50.25" customHeight="1">
      <c r="A145" s="98">
        <f t="shared" si="7"/>
        <v>5.0499999999999989</v>
      </c>
      <c r="B145" s="124" t="s">
        <v>24</v>
      </c>
      <c r="C145" s="139" t="s">
        <v>6</v>
      </c>
      <c r="D145" s="121">
        <v>82.641999999999996</v>
      </c>
      <c r="E145" s="43" t="e">
        <f>+#REF!/1.18</f>
        <v>#REF!</v>
      </c>
      <c r="F145" s="44" t="e">
        <f t="shared" si="4"/>
        <v>#REF!</v>
      </c>
      <c r="G145" s="77" t="e">
        <f t="shared" si="5"/>
        <v>#REF!</v>
      </c>
    </row>
    <row r="146" spans="1:7" ht="38.25" customHeight="1">
      <c r="A146" s="98">
        <f t="shared" si="7"/>
        <v>5.0599999999999987</v>
      </c>
      <c r="B146" s="124" t="s">
        <v>137</v>
      </c>
      <c r="C146" s="139" t="s">
        <v>6</v>
      </c>
      <c r="D146" s="121">
        <v>22.36</v>
      </c>
      <c r="E146" s="43" t="e">
        <f>+#REF!/1.18</f>
        <v>#REF!</v>
      </c>
      <c r="F146" s="44" t="e">
        <f t="shared" si="4"/>
        <v>#REF!</v>
      </c>
      <c r="G146" s="77" t="e">
        <f t="shared" si="5"/>
        <v>#REF!</v>
      </c>
    </row>
    <row r="147" spans="1:7" ht="49.5" customHeight="1">
      <c r="A147" s="98">
        <f t="shared" si="7"/>
        <v>5.0699999999999985</v>
      </c>
      <c r="B147" s="124" t="s">
        <v>13</v>
      </c>
      <c r="C147" s="139" t="s">
        <v>8</v>
      </c>
      <c r="D147" s="121">
        <v>70.8</v>
      </c>
      <c r="E147" s="43" t="e">
        <f>+#REF!/1.18</f>
        <v>#REF!</v>
      </c>
      <c r="F147" s="44" t="e">
        <f t="shared" ref="F147:F180" si="8">+E147*0.18</f>
        <v>#REF!</v>
      </c>
      <c r="G147" s="77" t="e">
        <f t="shared" ref="G147:G180" si="9">+(E147+F147)*D147</f>
        <v>#REF!</v>
      </c>
    </row>
    <row r="148" spans="1:7" ht="41.25" customHeight="1">
      <c r="A148" s="98">
        <f t="shared" si="7"/>
        <v>5.0799999999999983</v>
      </c>
      <c r="B148" s="124" t="s">
        <v>14</v>
      </c>
      <c r="C148" s="139" t="s">
        <v>6</v>
      </c>
      <c r="D148" s="121">
        <v>3.56</v>
      </c>
      <c r="E148" s="43" t="e">
        <f>+#REF!/1.18</f>
        <v>#REF!</v>
      </c>
      <c r="F148" s="44" t="e">
        <f t="shared" si="8"/>
        <v>#REF!</v>
      </c>
      <c r="G148" s="77" t="e">
        <f t="shared" si="9"/>
        <v>#REF!</v>
      </c>
    </row>
    <row r="149" spans="1:7" ht="32.25" customHeight="1">
      <c r="A149" s="98">
        <f t="shared" si="7"/>
        <v>5.0899999999999981</v>
      </c>
      <c r="B149" s="124" t="s">
        <v>138</v>
      </c>
      <c r="C149" s="139" t="s">
        <v>8</v>
      </c>
      <c r="D149" s="121">
        <v>19</v>
      </c>
      <c r="E149" s="43" t="e">
        <f>+#REF!/1.18</f>
        <v>#REF!</v>
      </c>
      <c r="F149" s="44" t="e">
        <f t="shared" si="8"/>
        <v>#REF!</v>
      </c>
      <c r="G149" s="77" t="e">
        <f t="shared" si="9"/>
        <v>#REF!</v>
      </c>
    </row>
    <row r="150" spans="1:7" ht="29.25" customHeight="1">
      <c r="A150" s="98">
        <f t="shared" si="7"/>
        <v>5.0999999999999979</v>
      </c>
      <c r="B150" s="124" t="s">
        <v>139</v>
      </c>
      <c r="C150" s="139" t="s">
        <v>6</v>
      </c>
      <c r="D150" s="121">
        <v>11.4</v>
      </c>
      <c r="E150" s="43" t="e">
        <f>+#REF!/1.18</f>
        <v>#REF!</v>
      </c>
      <c r="F150" s="44" t="e">
        <f t="shared" si="8"/>
        <v>#REF!</v>
      </c>
      <c r="G150" s="77" t="e">
        <f t="shared" si="9"/>
        <v>#REF!</v>
      </c>
    </row>
    <row r="151" spans="1:7" ht="52.5" customHeight="1">
      <c r="A151" s="98">
        <f t="shared" si="7"/>
        <v>5.1099999999999977</v>
      </c>
      <c r="B151" s="104" t="s">
        <v>140</v>
      </c>
      <c r="C151" s="139" t="s">
        <v>5</v>
      </c>
      <c r="D151" s="121">
        <v>29.38</v>
      </c>
      <c r="E151" s="43" t="e">
        <f>+#REF!/1.18</f>
        <v>#REF!</v>
      </c>
      <c r="F151" s="44" t="e">
        <f t="shared" si="8"/>
        <v>#REF!</v>
      </c>
      <c r="G151" s="77" t="e">
        <f t="shared" si="9"/>
        <v>#REF!</v>
      </c>
    </row>
    <row r="152" spans="1:7" ht="51" customHeight="1">
      <c r="A152" s="98">
        <f t="shared" si="7"/>
        <v>5.1199999999999974</v>
      </c>
      <c r="B152" s="104" t="s">
        <v>141</v>
      </c>
      <c r="C152" s="139" t="s">
        <v>5</v>
      </c>
      <c r="D152" s="121">
        <v>27.910999999999998</v>
      </c>
      <c r="E152" s="43" t="e">
        <f>+#REF!/1.18</f>
        <v>#REF!</v>
      </c>
      <c r="F152" s="44" t="e">
        <f t="shared" si="8"/>
        <v>#REF!</v>
      </c>
      <c r="G152" s="77" t="e">
        <f t="shared" si="9"/>
        <v>#REF!</v>
      </c>
    </row>
    <row r="153" spans="1:7" ht="45.75" customHeight="1">
      <c r="A153" s="126"/>
      <c r="B153" s="124"/>
      <c r="C153" s="139"/>
      <c r="D153" s="121"/>
      <c r="E153" s="43"/>
      <c r="F153" s="44"/>
      <c r="G153" s="77"/>
    </row>
    <row r="154" spans="1:7" ht="39" customHeight="1">
      <c r="A154" s="96">
        <v>6</v>
      </c>
      <c r="B154" s="123" t="s">
        <v>142</v>
      </c>
      <c r="C154" s="139"/>
      <c r="D154" s="121"/>
      <c r="E154" s="43"/>
      <c r="F154" s="44"/>
      <c r="G154" s="77"/>
    </row>
    <row r="155" spans="1:7" ht="46.5" customHeight="1">
      <c r="A155" s="98">
        <f t="shared" ref="A155:A160" si="10">+A154+0.01</f>
        <v>6.01</v>
      </c>
      <c r="B155" s="124" t="s">
        <v>143</v>
      </c>
      <c r="C155" s="139" t="s">
        <v>1</v>
      </c>
      <c r="D155" s="121">
        <v>1</v>
      </c>
      <c r="E155" s="43" t="e">
        <f>+#REF!/1.18</f>
        <v>#REF!</v>
      </c>
      <c r="F155" s="44" t="e">
        <f t="shared" si="8"/>
        <v>#REF!</v>
      </c>
      <c r="G155" s="77" t="e">
        <f t="shared" si="9"/>
        <v>#REF!</v>
      </c>
    </row>
    <row r="156" spans="1:7" ht="37.5" customHeight="1">
      <c r="A156" s="98">
        <f t="shared" si="10"/>
        <v>6.02</v>
      </c>
      <c r="B156" s="124" t="s">
        <v>144</v>
      </c>
      <c r="C156" s="139" t="s">
        <v>1</v>
      </c>
      <c r="D156" s="121">
        <v>2</v>
      </c>
      <c r="E156" s="43" t="e">
        <f>+#REF!/1.18</f>
        <v>#REF!</v>
      </c>
      <c r="F156" s="44" t="e">
        <f t="shared" si="8"/>
        <v>#REF!</v>
      </c>
      <c r="G156" s="77" t="e">
        <f t="shared" si="9"/>
        <v>#REF!</v>
      </c>
    </row>
    <row r="157" spans="1:7" ht="30" customHeight="1">
      <c r="A157" s="98">
        <f t="shared" si="10"/>
        <v>6.0299999999999994</v>
      </c>
      <c r="B157" s="124" t="s">
        <v>25</v>
      </c>
      <c r="C157" s="139" t="s">
        <v>1</v>
      </c>
      <c r="D157" s="121">
        <v>2</v>
      </c>
      <c r="E157" s="43" t="e">
        <f>+#REF!/1.18</f>
        <v>#REF!</v>
      </c>
      <c r="F157" s="44" t="e">
        <f t="shared" si="8"/>
        <v>#REF!</v>
      </c>
      <c r="G157" s="77" t="e">
        <f t="shared" si="9"/>
        <v>#REF!</v>
      </c>
    </row>
    <row r="158" spans="1:7" ht="36" customHeight="1">
      <c r="A158" s="98">
        <f t="shared" si="10"/>
        <v>6.0399999999999991</v>
      </c>
      <c r="B158" s="124" t="s">
        <v>26</v>
      </c>
      <c r="C158" s="139" t="s">
        <v>1</v>
      </c>
      <c r="D158" s="121">
        <v>2</v>
      </c>
      <c r="E158" s="43" t="e">
        <f>+#REF!/1.18</f>
        <v>#REF!</v>
      </c>
      <c r="F158" s="44" t="e">
        <f t="shared" si="8"/>
        <v>#REF!</v>
      </c>
      <c r="G158" s="77" t="e">
        <f t="shared" si="9"/>
        <v>#REF!</v>
      </c>
    </row>
    <row r="159" spans="1:7" ht="30" customHeight="1">
      <c r="A159" s="98">
        <f t="shared" si="10"/>
        <v>6.0499999999999989</v>
      </c>
      <c r="B159" s="124" t="s">
        <v>145</v>
      </c>
      <c r="C159" s="139" t="s">
        <v>1</v>
      </c>
      <c r="D159" s="121">
        <v>2</v>
      </c>
      <c r="E159" s="43" t="e">
        <f>+#REF!/1.18</f>
        <v>#REF!</v>
      </c>
      <c r="F159" s="44" t="e">
        <f t="shared" si="8"/>
        <v>#REF!</v>
      </c>
      <c r="G159" s="77" t="e">
        <f t="shared" si="9"/>
        <v>#REF!</v>
      </c>
    </row>
    <row r="160" spans="1:7" ht="30" customHeight="1">
      <c r="A160" s="156">
        <f t="shared" si="10"/>
        <v>6.0599999999999987</v>
      </c>
      <c r="B160" s="181" t="s">
        <v>146</v>
      </c>
      <c r="C160" s="182" t="s">
        <v>1</v>
      </c>
      <c r="D160" s="159">
        <v>1</v>
      </c>
      <c r="E160" s="160" t="e">
        <f>+#REF!</f>
        <v>#REF!</v>
      </c>
      <c r="F160" s="161"/>
      <c r="G160" s="169" t="e">
        <f t="shared" si="9"/>
        <v>#REF!</v>
      </c>
    </row>
    <row r="161" spans="1:8" ht="22.5" customHeight="1" thickBot="1">
      <c r="A161" s="125"/>
      <c r="B161" s="191"/>
      <c r="C161" s="192"/>
      <c r="D161" s="193"/>
      <c r="E161" s="194"/>
      <c r="F161" s="195"/>
      <c r="G161" s="196"/>
    </row>
    <row r="162" spans="1:8" ht="38.25" customHeight="1">
      <c r="A162" s="96">
        <v>7</v>
      </c>
      <c r="B162" s="185" t="s">
        <v>147</v>
      </c>
      <c r="C162" s="186"/>
      <c r="D162" s="187"/>
      <c r="E162" s="188"/>
      <c r="F162" s="189"/>
      <c r="G162" s="190"/>
    </row>
    <row r="163" spans="1:8" ht="37.5" customHeight="1">
      <c r="A163" s="98">
        <f>+A162+0.01</f>
        <v>7.01</v>
      </c>
      <c r="B163" s="104" t="s">
        <v>148</v>
      </c>
      <c r="C163" s="139" t="s">
        <v>1</v>
      </c>
      <c r="D163" s="121">
        <v>1</v>
      </c>
      <c r="E163" s="43" t="e">
        <f>+#REF!/1.18</f>
        <v>#REF!</v>
      </c>
      <c r="F163" s="44" t="e">
        <f t="shared" si="8"/>
        <v>#REF!</v>
      </c>
      <c r="G163" s="77" t="e">
        <f t="shared" si="9"/>
        <v>#REF!</v>
      </c>
    </row>
    <row r="164" spans="1:8" ht="58.5" customHeight="1">
      <c r="A164" s="98">
        <f t="shared" ref="A164:A173" si="11">+A163+0.01</f>
        <v>7.02</v>
      </c>
      <c r="B164" s="104" t="s">
        <v>149</v>
      </c>
      <c r="C164" s="139" t="s">
        <v>1</v>
      </c>
      <c r="D164" s="121">
        <v>1</v>
      </c>
      <c r="E164" s="43" t="e">
        <f>+#REF!/1.18</f>
        <v>#REF!</v>
      </c>
      <c r="F164" s="44" t="e">
        <f t="shared" si="8"/>
        <v>#REF!</v>
      </c>
      <c r="G164" s="77" t="e">
        <f t="shared" si="9"/>
        <v>#REF!</v>
      </c>
    </row>
    <row r="165" spans="1:8" ht="30" customHeight="1">
      <c r="A165" s="98">
        <f t="shared" si="11"/>
        <v>7.0299999999999994</v>
      </c>
      <c r="B165" s="104" t="s">
        <v>150</v>
      </c>
      <c r="C165" s="139" t="s">
        <v>1</v>
      </c>
      <c r="D165" s="121">
        <v>2</v>
      </c>
      <c r="E165" s="43" t="e">
        <f>+#REF!/1.18</f>
        <v>#REF!</v>
      </c>
      <c r="F165" s="44" t="e">
        <f t="shared" si="8"/>
        <v>#REF!</v>
      </c>
      <c r="G165" s="77" t="e">
        <f t="shared" si="9"/>
        <v>#REF!</v>
      </c>
    </row>
    <row r="166" spans="1:8" ht="30" customHeight="1">
      <c r="A166" s="98">
        <f t="shared" si="11"/>
        <v>7.0399999999999991</v>
      </c>
      <c r="B166" s="104" t="s">
        <v>151</v>
      </c>
      <c r="C166" s="139" t="s">
        <v>1</v>
      </c>
      <c r="D166" s="121">
        <v>3</v>
      </c>
      <c r="E166" s="43" t="e">
        <f>+#REF!/1.18</f>
        <v>#REF!</v>
      </c>
      <c r="F166" s="44" t="e">
        <f t="shared" si="8"/>
        <v>#REF!</v>
      </c>
      <c r="G166" s="77" t="e">
        <f t="shared" si="9"/>
        <v>#REF!</v>
      </c>
    </row>
    <row r="167" spans="1:8" ht="43.5" customHeight="1">
      <c r="A167" s="98">
        <f t="shared" si="11"/>
        <v>7.0499999999999989</v>
      </c>
      <c r="B167" s="124" t="s">
        <v>152</v>
      </c>
      <c r="C167" s="139" t="s">
        <v>1</v>
      </c>
      <c r="D167" s="121">
        <v>1</v>
      </c>
      <c r="E167" s="43" t="e">
        <f>+#REF!/1.18</f>
        <v>#REF!</v>
      </c>
      <c r="F167" s="44" t="e">
        <f t="shared" si="8"/>
        <v>#REF!</v>
      </c>
      <c r="G167" s="77" t="e">
        <f t="shared" si="9"/>
        <v>#REF!</v>
      </c>
    </row>
    <row r="168" spans="1:8" ht="40.5" customHeight="1">
      <c r="A168" s="98">
        <f t="shared" si="11"/>
        <v>7.0599999999999987</v>
      </c>
      <c r="B168" s="104" t="s">
        <v>153</v>
      </c>
      <c r="C168" s="139" t="s">
        <v>1</v>
      </c>
      <c r="D168" s="121">
        <v>1</v>
      </c>
      <c r="E168" s="43" t="e">
        <f>+#REF!/1.18</f>
        <v>#REF!</v>
      </c>
      <c r="F168" s="44" t="e">
        <f t="shared" si="8"/>
        <v>#REF!</v>
      </c>
      <c r="G168" s="77" t="e">
        <f t="shared" si="9"/>
        <v>#REF!</v>
      </c>
    </row>
    <row r="169" spans="1:8" ht="55.5" customHeight="1">
      <c r="A169" s="98">
        <f t="shared" si="11"/>
        <v>7.0699999999999985</v>
      </c>
      <c r="B169" s="104" t="s">
        <v>154</v>
      </c>
      <c r="C169" s="139" t="s">
        <v>1</v>
      </c>
      <c r="D169" s="121">
        <v>1</v>
      </c>
      <c r="E169" s="43" t="e">
        <f>+#REF!/1.18</f>
        <v>#REF!</v>
      </c>
      <c r="F169" s="44" t="e">
        <f t="shared" si="8"/>
        <v>#REF!</v>
      </c>
      <c r="G169" s="77" t="e">
        <f t="shared" si="9"/>
        <v>#REF!</v>
      </c>
    </row>
    <row r="170" spans="1:8" ht="30" customHeight="1">
      <c r="A170" s="98">
        <f t="shared" si="11"/>
        <v>7.0799999999999983</v>
      </c>
      <c r="B170" s="104" t="s">
        <v>155</v>
      </c>
      <c r="C170" s="139" t="s">
        <v>1</v>
      </c>
      <c r="D170" s="121">
        <v>1</v>
      </c>
      <c r="E170" s="43" t="e">
        <f>+#REF!/1.18</f>
        <v>#REF!</v>
      </c>
      <c r="F170" s="44" t="e">
        <f t="shared" si="8"/>
        <v>#REF!</v>
      </c>
      <c r="G170" s="77" t="e">
        <f t="shared" si="9"/>
        <v>#REF!</v>
      </c>
    </row>
    <row r="171" spans="1:8" ht="30" customHeight="1">
      <c r="A171" s="98">
        <f t="shared" si="11"/>
        <v>7.0899999999999981</v>
      </c>
      <c r="B171" s="104" t="s">
        <v>156</v>
      </c>
      <c r="C171" s="139" t="s">
        <v>1</v>
      </c>
      <c r="D171" s="121">
        <v>1</v>
      </c>
      <c r="E171" s="43" t="e">
        <f>+#REF!/1.18</f>
        <v>#REF!</v>
      </c>
      <c r="F171" s="44" t="e">
        <f t="shared" si="8"/>
        <v>#REF!</v>
      </c>
      <c r="G171" s="77" t="e">
        <f t="shared" si="9"/>
        <v>#REF!</v>
      </c>
    </row>
    <row r="172" spans="1:8" ht="30" customHeight="1">
      <c r="A172" s="98">
        <f t="shared" si="11"/>
        <v>7.0999999999999979</v>
      </c>
      <c r="B172" s="104" t="s">
        <v>157</v>
      </c>
      <c r="C172" s="139" t="s">
        <v>1</v>
      </c>
      <c r="D172" s="121">
        <v>1</v>
      </c>
      <c r="E172" s="43" t="e">
        <f>+#REF!/1.18</f>
        <v>#REF!</v>
      </c>
      <c r="F172" s="44" t="e">
        <f t="shared" si="8"/>
        <v>#REF!</v>
      </c>
      <c r="G172" s="77" t="e">
        <f t="shared" si="9"/>
        <v>#REF!</v>
      </c>
    </row>
    <row r="173" spans="1:8" ht="30" customHeight="1">
      <c r="A173" s="98">
        <f t="shared" si="11"/>
        <v>7.1099999999999977</v>
      </c>
      <c r="B173" s="104" t="s">
        <v>158</v>
      </c>
      <c r="C173" s="139" t="s">
        <v>1</v>
      </c>
      <c r="D173" s="121">
        <v>1</v>
      </c>
      <c r="E173" s="43" t="e">
        <f>+#REF!/1.18</f>
        <v>#REF!</v>
      </c>
      <c r="F173" s="44" t="e">
        <f t="shared" si="8"/>
        <v>#REF!</v>
      </c>
      <c r="G173" s="77" t="e">
        <f t="shared" si="9"/>
        <v>#REF!</v>
      </c>
    </row>
    <row r="174" spans="1:8" ht="39.75" customHeight="1">
      <c r="A174" s="98"/>
      <c r="B174" s="104"/>
      <c r="C174" s="139"/>
      <c r="D174" s="121"/>
      <c r="E174" s="43"/>
      <c r="F174" s="44"/>
      <c r="G174" s="77"/>
    </row>
    <row r="175" spans="1:8" ht="30" customHeight="1" thickBot="1">
      <c r="A175" s="211">
        <v>8</v>
      </c>
      <c r="B175" s="242" t="s">
        <v>159</v>
      </c>
      <c r="C175" s="243" t="s">
        <v>1</v>
      </c>
      <c r="D175" s="214">
        <v>1</v>
      </c>
      <c r="E175" s="215" t="e">
        <f>+#REF!/1.18</f>
        <v>#REF!</v>
      </c>
      <c r="F175" s="216" t="e">
        <f t="shared" si="8"/>
        <v>#REF!</v>
      </c>
      <c r="G175" s="217" t="e">
        <f t="shared" si="9"/>
        <v>#REF!</v>
      </c>
    </row>
    <row r="176" spans="1:8" ht="30" customHeight="1" thickBot="1">
      <c r="A176" s="247"/>
      <c r="B176" s="248" t="s">
        <v>160</v>
      </c>
      <c r="C176" s="249"/>
      <c r="D176" s="250"/>
      <c r="E176" s="251"/>
      <c r="F176" s="252"/>
      <c r="G176" s="253" t="e">
        <f>SUM(G121:G175)</f>
        <v>#REF!</v>
      </c>
      <c r="H176" s="210"/>
    </row>
    <row r="177" spans="1:8" ht="41.25" customHeight="1">
      <c r="A177" s="244"/>
      <c r="B177" s="245"/>
      <c r="C177" s="246"/>
      <c r="D177" s="244"/>
      <c r="E177" s="188"/>
      <c r="F177" s="189"/>
      <c r="G177" s="190"/>
    </row>
    <row r="178" spans="1:8" ht="48.75" customHeight="1">
      <c r="A178" s="127" t="s">
        <v>29</v>
      </c>
      <c r="B178" s="122" t="s">
        <v>161</v>
      </c>
      <c r="C178" s="133"/>
      <c r="D178" s="121"/>
      <c r="E178" s="43"/>
      <c r="F178" s="44"/>
      <c r="G178" s="77"/>
    </row>
    <row r="179" spans="1:8" ht="87" customHeight="1">
      <c r="A179" s="98">
        <v>1</v>
      </c>
      <c r="B179" s="104" t="s">
        <v>162</v>
      </c>
      <c r="C179" s="133" t="s">
        <v>15</v>
      </c>
      <c r="D179" s="121">
        <v>2</v>
      </c>
      <c r="E179" s="43" t="e">
        <f>+#REF!/1.18</f>
        <v>#REF!</v>
      </c>
      <c r="F179" s="44" t="e">
        <f t="shared" si="8"/>
        <v>#REF!</v>
      </c>
      <c r="G179" s="77" t="e">
        <f t="shared" si="9"/>
        <v>#REF!</v>
      </c>
    </row>
    <row r="180" spans="1:8" ht="43.5" customHeight="1" thickBot="1">
      <c r="A180" s="211">
        <v>2</v>
      </c>
      <c r="B180" s="254" t="s">
        <v>163</v>
      </c>
      <c r="C180" s="255" t="s">
        <v>164</v>
      </c>
      <c r="D180" s="256">
        <v>6</v>
      </c>
      <c r="E180" s="215" t="e">
        <f>+#REF!/1.18</f>
        <v>#REF!</v>
      </c>
      <c r="F180" s="216" t="e">
        <f t="shared" si="8"/>
        <v>#REF!</v>
      </c>
      <c r="G180" s="217" t="e">
        <f t="shared" si="9"/>
        <v>#REF!</v>
      </c>
    </row>
    <row r="181" spans="1:8" ht="37.5" customHeight="1" thickBot="1">
      <c r="A181" s="247"/>
      <c r="B181" s="248" t="s">
        <v>165</v>
      </c>
      <c r="C181" s="260"/>
      <c r="D181" s="261"/>
      <c r="E181" s="262"/>
      <c r="F181" s="263"/>
      <c r="G181" s="253" t="e">
        <f>SUM(G179:G180)</f>
        <v>#REF!</v>
      </c>
      <c r="H181" s="210"/>
    </row>
    <row r="182" spans="1:8" ht="24.75" customHeight="1">
      <c r="A182" s="257"/>
      <c r="B182" s="258"/>
      <c r="C182" s="259"/>
      <c r="D182" s="259"/>
      <c r="E182" s="188"/>
      <c r="F182" s="189"/>
      <c r="G182" s="190"/>
    </row>
    <row r="183" spans="1:8" ht="45.75" customHeight="1">
      <c r="A183" s="91"/>
      <c r="B183" s="93"/>
      <c r="C183" s="78"/>
      <c r="D183" s="79"/>
      <c r="E183" s="80"/>
      <c r="F183" s="81"/>
      <c r="G183" s="82"/>
    </row>
    <row r="184" spans="1:8" ht="27.75" customHeight="1">
      <c r="A184" s="19"/>
      <c r="B184" s="46"/>
      <c r="C184" s="47"/>
      <c r="D184" s="31"/>
      <c r="E184" s="45"/>
      <c r="F184" s="44"/>
      <c r="G184" s="170"/>
    </row>
    <row r="185" spans="1:8" ht="32.25" customHeight="1" thickBot="1">
      <c r="A185" s="72"/>
      <c r="B185" s="89" t="s">
        <v>41</v>
      </c>
      <c r="C185" s="54"/>
      <c r="D185" s="22"/>
      <c r="E185" s="55"/>
      <c r="F185" s="56"/>
      <c r="G185" s="90" t="e">
        <f>+G181+G176+G116+G59</f>
        <v>#REF!</v>
      </c>
    </row>
    <row r="186" spans="1:8" ht="30" customHeight="1">
      <c r="A186" s="92"/>
      <c r="B186" s="83" t="s">
        <v>41</v>
      </c>
      <c r="C186" s="84"/>
      <c r="D186" s="85"/>
      <c r="E186" s="86"/>
      <c r="F186" s="87"/>
      <c r="G186" s="88" t="e">
        <f>+G185</f>
        <v>#REF!</v>
      </c>
    </row>
    <row r="187" spans="1:8" ht="30" customHeight="1">
      <c r="A187" s="71"/>
      <c r="C187" s="49"/>
      <c r="D187" s="21"/>
      <c r="E187" s="50"/>
      <c r="F187" s="42"/>
      <c r="G187" s="171"/>
    </row>
    <row r="188" spans="1:8" ht="30" customHeight="1">
      <c r="A188" s="71"/>
      <c r="B188" s="51"/>
      <c r="C188" s="49"/>
      <c r="D188" s="21"/>
      <c r="E188" s="50"/>
      <c r="F188" s="42"/>
      <c r="G188" s="171"/>
    </row>
    <row r="189" spans="1:8" ht="30" customHeight="1">
      <c r="A189" s="71"/>
      <c r="B189" s="48" t="s">
        <v>42</v>
      </c>
      <c r="C189" s="49"/>
      <c r="D189" s="21"/>
      <c r="E189" s="50"/>
      <c r="F189" s="42"/>
      <c r="G189" s="183" t="e">
        <f>+#REF!</f>
        <v>#REF!</v>
      </c>
    </row>
    <row r="190" spans="1:8" ht="20.25" customHeight="1">
      <c r="A190" s="71"/>
      <c r="B190" s="52"/>
      <c r="C190" s="49"/>
      <c r="D190" s="21"/>
      <c r="E190" s="50"/>
      <c r="F190" s="42"/>
      <c r="G190" s="183"/>
    </row>
    <row r="191" spans="1:8" ht="30" customHeight="1">
      <c r="A191" s="71"/>
      <c r="B191" s="52" t="s">
        <v>43</v>
      </c>
      <c r="C191" s="49"/>
      <c r="D191" s="21"/>
      <c r="E191" s="50"/>
      <c r="F191" s="42"/>
      <c r="G191" s="183" t="e">
        <f>+G186+G189</f>
        <v>#REF!</v>
      </c>
    </row>
    <row r="192" spans="1:8" ht="18" customHeight="1" thickBot="1">
      <c r="A192" s="72"/>
      <c r="B192" s="53"/>
      <c r="C192" s="54"/>
      <c r="D192" s="22"/>
      <c r="E192" s="55"/>
      <c r="F192" s="56"/>
      <c r="G192" s="184"/>
    </row>
    <row r="193" spans="1:7" ht="23.25" thickBot="1">
      <c r="A193" s="23"/>
      <c r="B193" s="57" t="s">
        <v>44</v>
      </c>
      <c r="C193" s="58"/>
      <c r="D193" s="23"/>
      <c r="E193" s="424"/>
      <c r="F193" s="425"/>
      <c r="G193" s="59" t="e">
        <f>+G191</f>
        <v>#REF!</v>
      </c>
    </row>
    <row r="194" spans="1:7" ht="10.5" customHeight="1">
      <c r="A194" s="73"/>
      <c r="B194" s="60"/>
      <c r="C194" s="61"/>
      <c r="D194" s="24"/>
      <c r="E194" s="60"/>
      <c r="F194" s="60"/>
      <c r="G194" s="172"/>
    </row>
    <row r="195" spans="1:7" ht="19.5" customHeight="1" thickBot="1">
      <c r="A195" s="73"/>
      <c r="B195" s="60"/>
      <c r="C195" s="61"/>
      <c r="D195" s="24"/>
      <c r="E195" s="60"/>
      <c r="F195" s="60"/>
      <c r="G195" s="172"/>
    </row>
    <row r="196" spans="1:7" ht="23.25" thickBot="1">
      <c r="A196" s="426" t="s">
        <v>45</v>
      </c>
      <c r="B196" s="427"/>
      <c r="C196" s="59" t="e">
        <f>+G193</f>
        <v>#REF!</v>
      </c>
      <c r="D196" s="74"/>
      <c r="E196" s="25">
        <v>92396048.56458956</v>
      </c>
      <c r="F196" s="25"/>
      <c r="G196" s="173" t="e">
        <f>C196-E196</f>
        <v>#REF!</v>
      </c>
    </row>
    <row r="197" spans="1:7" ht="30.75" customHeight="1">
      <c r="A197" s="73"/>
      <c r="B197" s="60"/>
      <c r="C197" s="61"/>
      <c r="D197" s="24"/>
      <c r="E197" s="60"/>
      <c r="F197" s="60"/>
      <c r="G197" s="172"/>
    </row>
    <row r="198" spans="1:7" ht="22.5">
      <c r="A198" s="428" t="s">
        <v>166</v>
      </c>
      <c r="B198" s="429"/>
      <c r="C198" s="429"/>
      <c r="D198" s="429"/>
      <c r="E198" s="429"/>
      <c r="F198" s="429"/>
      <c r="G198" s="163"/>
    </row>
    <row r="199" spans="1:7">
      <c r="A199" s="67"/>
      <c r="B199" s="4"/>
      <c r="C199" s="34"/>
      <c r="D199" s="5"/>
      <c r="E199" s="34"/>
      <c r="F199" s="4"/>
      <c r="G199" s="163"/>
    </row>
    <row r="200" spans="1:7" ht="60" customHeight="1">
      <c r="A200" s="430" t="s">
        <v>168</v>
      </c>
      <c r="B200" s="431"/>
      <c r="C200" s="431"/>
      <c r="D200" s="431"/>
      <c r="E200" s="431"/>
      <c r="F200" s="431"/>
      <c r="G200" s="432"/>
    </row>
    <row r="201" spans="1:7" ht="15" customHeight="1">
      <c r="A201" s="70"/>
      <c r="B201" s="9"/>
      <c r="C201" s="9"/>
      <c r="D201" s="10"/>
      <c r="E201" s="9"/>
      <c r="F201" s="9"/>
      <c r="G201" s="174"/>
    </row>
    <row r="202" spans="1:7" ht="25.5" customHeight="1">
      <c r="A202" s="433" t="s">
        <v>167</v>
      </c>
      <c r="B202" s="434"/>
      <c r="C202" s="434"/>
      <c r="D202" s="434"/>
      <c r="E202" s="434"/>
      <c r="F202" s="434"/>
      <c r="G202" s="435"/>
    </row>
    <row r="203" spans="1:7" ht="20.25" customHeight="1">
      <c r="A203" s="433" t="s">
        <v>46</v>
      </c>
      <c r="B203" s="434"/>
      <c r="C203" s="434"/>
      <c r="D203" s="434"/>
      <c r="E203" s="434"/>
      <c r="F203" s="434"/>
      <c r="G203" s="435"/>
    </row>
    <row r="204" spans="1:7" ht="21" thickBot="1">
      <c r="A204" s="421" t="s">
        <v>170</v>
      </c>
      <c r="B204" s="422"/>
      <c r="C204" s="422"/>
      <c r="D204" s="422"/>
      <c r="E204" s="422"/>
      <c r="F204" s="422"/>
      <c r="G204" s="423"/>
    </row>
    <row r="205" spans="1:7">
      <c r="A205" s="69"/>
      <c r="B205" s="7"/>
      <c r="C205" s="7"/>
      <c r="D205" s="26"/>
      <c r="E205" s="7"/>
      <c r="F205" s="7"/>
      <c r="G205" s="175"/>
    </row>
    <row r="206" spans="1:7" ht="21" thickBot="1">
      <c r="A206" s="75"/>
      <c r="B206" s="27"/>
      <c r="C206" s="62"/>
      <c r="D206" s="28"/>
      <c r="E206" s="62"/>
      <c r="F206" s="27"/>
      <c r="G206" s="176"/>
    </row>
    <row r="207" spans="1:7">
      <c r="A207" s="76"/>
      <c r="B207" s="29"/>
      <c r="C207" s="63"/>
      <c r="D207" s="30"/>
      <c r="E207" s="63"/>
      <c r="F207" s="29"/>
      <c r="G207" s="177"/>
    </row>
  </sheetData>
  <mergeCells count="13">
    <mergeCell ref="A11:C11"/>
    <mergeCell ref="A4:G4"/>
    <mergeCell ref="A6:G6"/>
    <mergeCell ref="A7:G7"/>
    <mergeCell ref="A8:G8"/>
    <mergeCell ref="C9:G9"/>
    <mergeCell ref="A204:G204"/>
    <mergeCell ref="E193:F193"/>
    <mergeCell ref="A196:B196"/>
    <mergeCell ref="A198:F198"/>
    <mergeCell ref="A200:G200"/>
    <mergeCell ref="A202:G202"/>
    <mergeCell ref="A203:G203"/>
  </mergeCells>
  <printOptions horizontalCentered="1"/>
  <pageMargins left="0.23622047244094499" right="0.23622047244094499" top="0.57999999999999996" bottom="0.57999999999999996" header="0.31496062992126" footer="0.31496062992126"/>
  <pageSetup scale="55" fitToWidth="0" fitToHeight="0" orientation="landscape" r:id="rId1"/>
  <headerFooter alignWithMargins="0">
    <oddFooter>&amp;LPágina &amp;P de &amp;N</oddFooter>
  </headerFooter>
  <rowBreaks count="4" manualBreakCount="4">
    <brk id="136" max="6" man="1"/>
    <brk id="161" max="6" man="1"/>
    <brk id="181" max="6" man="1"/>
    <brk id="20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showGridLines="0" tabSelected="1" view="pageBreakPreview" topLeftCell="E1" zoomScaleNormal="100" zoomScaleSheetLayoutView="100" workbookViewId="0">
      <selection activeCell="F92" sqref="F92"/>
    </sheetView>
  </sheetViews>
  <sheetFormatPr defaultColWidth="11.56640625" defaultRowHeight="14.25"/>
  <cols>
    <col min="1" max="1" width="9.4140625" style="272" customWidth="1"/>
    <col min="2" max="2" width="78.0234375" style="270" customWidth="1"/>
    <col min="3" max="3" width="13.046875" style="272" customWidth="1"/>
    <col min="4" max="4" width="9.55078125" style="272" customWidth="1"/>
    <col min="5" max="5" width="17.890625" style="270" customWidth="1"/>
    <col min="6" max="6" width="27.84375" style="270" customWidth="1"/>
    <col min="7" max="7" width="11.56640625" style="270"/>
    <col min="8" max="8" width="17.08203125" style="270" bestFit="1" customWidth="1"/>
    <col min="9" max="16384" width="11.56640625" style="270"/>
  </cols>
  <sheetData>
    <row r="1" spans="1:6">
      <c r="A1" s="266"/>
      <c r="B1" s="267"/>
      <c r="C1" s="268"/>
      <c r="D1" s="268"/>
      <c r="E1" s="267"/>
      <c r="F1" s="269"/>
    </row>
    <row r="2" spans="1:6">
      <c r="A2" s="271"/>
      <c r="E2" s="273" t="s">
        <v>221</v>
      </c>
      <c r="F2" s="411">
        <v>45232</v>
      </c>
    </row>
    <row r="3" spans="1:6">
      <c r="A3" s="271"/>
      <c r="F3" s="274"/>
    </row>
    <row r="4" spans="1:6">
      <c r="A4" s="271"/>
      <c r="F4" s="274"/>
    </row>
    <row r="5" spans="1:6">
      <c r="A5" s="271"/>
      <c r="F5" s="274"/>
    </row>
    <row r="6" spans="1:6">
      <c r="A6" s="271"/>
      <c r="F6" s="274"/>
    </row>
    <row r="7" spans="1:6">
      <c r="A7" s="271"/>
      <c r="F7" s="274"/>
    </row>
    <row r="8" spans="1:6">
      <c r="A8" s="271"/>
      <c r="F8" s="274"/>
    </row>
    <row r="9" spans="1:6">
      <c r="A9" s="271"/>
      <c r="F9" s="274"/>
    </row>
    <row r="10" spans="1:6" ht="20.25">
      <c r="A10" s="456" t="s">
        <v>208</v>
      </c>
      <c r="B10" s="457"/>
      <c r="C10" s="457"/>
      <c r="D10" s="457"/>
      <c r="E10" s="457"/>
      <c r="F10" s="458"/>
    </row>
    <row r="11" spans="1:6" ht="14.45" customHeight="1">
      <c r="A11" s="456" t="s">
        <v>209</v>
      </c>
      <c r="B11" s="457"/>
      <c r="C11" s="457"/>
      <c r="D11" s="457"/>
      <c r="E11" s="457"/>
      <c r="F11" s="458"/>
    </row>
    <row r="12" spans="1:6" ht="20.25">
      <c r="A12" s="456" t="s">
        <v>210</v>
      </c>
      <c r="B12" s="457"/>
      <c r="C12" s="457"/>
      <c r="D12" s="457"/>
      <c r="E12" s="457"/>
      <c r="F12" s="458"/>
    </row>
    <row r="13" spans="1:6" ht="20.25">
      <c r="A13" s="456" t="s">
        <v>244</v>
      </c>
      <c r="B13" s="457"/>
      <c r="C13" s="457"/>
      <c r="D13" s="457"/>
      <c r="E13" s="457"/>
      <c r="F13" s="458"/>
    </row>
    <row r="14" spans="1:6" ht="12" customHeight="1">
      <c r="A14" s="275"/>
      <c r="B14" s="276"/>
      <c r="C14" s="276"/>
      <c r="D14" s="276"/>
      <c r="E14" s="276"/>
      <c r="F14" s="277"/>
    </row>
    <row r="15" spans="1:6" ht="20.25">
      <c r="A15" s="453" t="s">
        <v>224</v>
      </c>
      <c r="B15" s="454"/>
      <c r="C15" s="454"/>
      <c r="D15" s="454"/>
      <c r="E15" s="454"/>
      <c r="F15" s="455"/>
    </row>
    <row r="16" spans="1:6" ht="20.25">
      <c r="A16" s="453" t="s">
        <v>225</v>
      </c>
      <c r="B16" s="454"/>
      <c r="C16" s="454"/>
      <c r="D16" s="454"/>
      <c r="E16" s="454"/>
      <c r="F16" s="455"/>
    </row>
    <row r="17" spans="1:7" ht="21" thickBot="1">
      <c r="A17" s="278"/>
      <c r="B17" s="279"/>
      <c r="C17" s="279"/>
      <c r="D17" s="279"/>
      <c r="E17" s="279"/>
      <c r="F17" s="280"/>
    </row>
    <row r="18" spans="1:7" ht="15" thickBot="1">
      <c r="A18" s="281" t="s">
        <v>34</v>
      </c>
      <c r="B18" s="282" t="s">
        <v>48</v>
      </c>
      <c r="C18" s="282" t="s">
        <v>0</v>
      </c>
      <c r="D18" s="282" t="s">
        <v>171</v>
      </c>
      <c r="E18" s="282" t="s">
        <v>2</v>
      </c>
      <c r="F18" s="282" t="s">
        <v>49</v>
      </c>
    </row>
    <row r="19" spans="1:7" ht="11.45" customHeight="1" thickBot="1">
      <c r="A19" s="283"/>
      <c r="B19" s="284"/>
      <c r="C19" s="285"/>
      <c r="D19" s="285"/>
      <c r="E19" s="285"/>
      <c r="F19" s="285"/>
    </row>
    <row r="20" spans="1:7" ht="21" customHeight="1" thickBot="1">
      <c r="A20" s="264">
        <v>1</v>
      </c>
      <c r="B20" s="286" t="s">
        <v>172</v>
      </c>
      <c r="C20" s="287"/>
      <c r="D20" s="287"/>
      <c r="E20" s="288"/>
      <c r="F20" s="289">
        <f>SUM(F21:F26)</f>
        <v>0</v>
      </c>
    </row>
    <row r="21" spans="1:7" ht="21" customHeight="1">
      <c r="A21" s="290">
        <v>1.01</v>
      </c>
      <c r="B21" s="291" t="s">
        <v>173</v>
      </c>
      <c r="C21" s="292">
        <f>75*0.25</f>
        <v>18.75</v>
      </c>
      <c r="D21" s="292" t="s">
        <v>5</v>
      </c>
      <c r="E21" s="293"/>
      <c r="F21" s="294"/>
    </row>
    <row r="22" spans="1:7" ht="21" customHeight="1">
      <c r="A22" s="295">
        <v>1.02</v>
      </c>
      <c r="B22" s="296" t="s">
        <v>174</v>
      </c>
      <c r="C22" s="297">
        <f>+C21*1.3</f>
        <v>24.375</v>
      </c>
      <c r="D22" s="297" t="s">
        <v>5</v>
      </c>
      <c r="E22" s="298"/>
      <c r="F22" s="299"/>
    </row>
    <row r="23" spans="1:7" ht="21" customHeight="1">
      <c r="A23" s="295">
        <v>1.03</v>
      </c>
      <c r="B23" s="296" t="s">
        <v>227</v>
      </c>
      <c r="C23" s="297">
        <f>75*0.3</f>
        <v>22.5</v>
      </c>
      <c r="D23" s="297" t="s">
        <v>5</v>
      </c>
      <c r="E23" s="298"/>
      <c r="F23" s="299"/>
    </row>
    <row r="24" spans="1:7" ht="21" customHeight="1">
      <c r="A24" s="295">
        <v>1.04</v>
      </c>
      <c r="B24" s="296" t="s">
        <v>175</v>
      </c>
      <c r="C24" s="297">
        <v>1</v>
      </c>
      <c r="D24" s="297" t="s">
        <v>20</v>
      </c>
      <c r="E24" s="298"/>
      <c r="F24" s="299"/>
    </row>
    <row r="25" spans="1:7" ht="21" customHeight="1">
      <c r="A25" s="295">
        <v>1.05</v>
      </c>
      <c r="B25" s="296" t="s">
        <v>176</v>
      </c>
      <c r="C25" s="297">
        <v>1</v>
      </c>
      <c r="D25" s="297" t="s">
        <v>177</v>
      </c>
      <c r="E25" s="298"/>
      <c r="F25" s="299"/>
      <c r="G25" s="270" t="s">
        <v>206</v>
      </c>
    </row>
    <row r="26" spans="1:7" ht="21" customHeight="1">
      <c r="A26" s="295">
        <v>1.06</v>
      </c>
      <c r="B26" s="296" t="s">
        <v>226</v>
      </c>
      <c r="C26" s="297">
        <v>75</v>
      </c>
      <c r="D26" s="297" t="s">
        <v>6</v>
      </c>
      <c r="E26" s="298"/>
      <c r="F26" s="299"/>
    </row>
    <row r="27" spans="1:7" ht="21" customHeight="1" thickBot="1">
      <c r="A27" s="300"/>
      <c r="B27" s="301"/>
      <c r="C27" s="302"/>
      <c r="D27" s="302"/>
      <c r="E27" s="303"/>
      <c r="F27" s="304"/>
    </row>
    <row r="28" spans="1:7" ht="21" customHeight="1" thickBot="1">
      <c r="A28" s="305">
        <v>2</v>
      </c>
      <c r="B28" s="286" t="s">
        <v>178</v>
      </c>
      <c r="C28" s="306"/>
      <c r="D28" s="306"/>
      <c r="E28" s="307"/>
      <c r="F28" s="289"/>
    </row>
    <row r="29" spans="1:7" ht="21" customHeight="1">
      <c r="A29" s="308">
        <v>2.0099999999999998</v>
      </c>
      <c r="B29" s="309" t="s">
        <v>232</v>
      </c>
      <c r="C29" s="310">
        <f>8.3*1.2*0.65</f>
        <v>6.4740000000000011</v>
      </c>
      <c r="D29" s="310" t="s">
        <v>5</v>
      </c>
      <c r="E29" s="311"/>
      <c r="F29" s="312"/>
    </row>
    <row r="30" spans="1:7" ht="33" customHeight="1">
      <c r="A30" s="295">
        <v>2.0299999999999998</v>
      </c>
      <c r="B30" s="296" t="s">
        <v>228</v>
      </c>
      <c r="C30" s="297">
        <f>+((7*1.8)+(14*1.3)+(13*0.45)+(1*0.45))*0.65</f>
        <v>24.115000000000002</v>
      </c>
      <c r="D30" s="297" t="s">
        <v>5</v>
      </c>
      <c r="E30" s="298"/>
      <c r="F30" s="299"/>
    </row>
    <row r="31" spans="1:7" ht="21" customHeight="1">
      <c r="A31" s="295">
        <v>2.04</v>
      </c>
      <c r="B31" s="296" t="s">
        <v>179</v>
      </c>
      <c r="C31" s="297">
        <f>+(19.3+(1.44*2))*0.6*1.2</f>
        <v>15.9696</v>
      </c>
      <c r="D31" s="297" t="s">
        <v>5</v>
      </c>
      <c r="E31" s="298"/>
      <c r="F31" s="299"/>
    </row>
    <row r="32" spans="1:7" ht="21" customHeight="1">
      <c r="A32" s="295">
        <v>2.0499999999999998</v>
      </c>
      <c r="B32" s="296" t="s">
        <v>243</v>
      </c>
      <c r="C32" s="297">
        <f>+(C30*1.3)-C31</f>
        <v>15.379900000000003</v>
      </c>
      <c r="D32" s="297" t="s">
        <v>5</v>
      </c>
      <c r="E32" s="298"/>
      <c r="F32" s="299"/>
    </row>
    <row r="33" spans="1:6" ht="21" customHeight="1" thickBot="1">
      <c r="A33" s="300"/>
      <c r="B33" s="301"/>
      <c r="C33" s="302"/>
      <c r="D33" s="302"/>
      <c r="E33" s="303"/>
      <c r="F33" s="304"/>
    </row>
    <row r="34" spans="1:6" ht="21" customHeight="1" thickBot="1">
      <c r="A34" s="305">
        <v>3</v>
      </c>
      <c r="B34" s="286" t="s">
        <v>180</v>
      </c>
      <c r="C34" s="306"/>
      <c r="D34" s="306"/>
      <c r="E34" s="307"/>
      <c r="F34" s="289"/>
    </row>
    <row r="35" spans="1:6" ht="39" customHeight="1">
      <c r="A35" s="290">
        <v>3.01</v>
      </c>
      <c r="B35" s="291" t="s">
        <v>231</v>
      </c>
      <c r="C35" s="292">
        <f>8.3*1.2*0.25</f>
        <v>2.4900000000000002</v>
      </c>
      <c r="D35" s="292" t="s">
        <v>5</v>
      </c>
      <c r="E35" s="293"/>
      <c r="F35" s="294"/>
    </row>
    <row r="36" spans="1:6" ht="21" customHeight="1">
      <c r="A36" s="295">
        <v>3.03</v>
      </c>
      <c r="B36" s="296" t="s">
        <v>230</v>
      </c>
      <c r="C36" s="297">
        <f>+(30*0.45*0.25)</f>
        <v>3.375</v>
      </c>
      <c r="D36" s="297" t="s">
        <v>5</v>
      </c>
      <c r="E36" s="298"/>
      <c r="F36" s="299"/>
    </row>
    <row r="37" spans="1:6" ht="21" customHeight="1">
      <c r="A37" s="295">
        <v>3.05</v>
      </c>
      <c r="B37" s="296" t="s">
        <v>229</v>
      </c>
      <c r="C37" s="297">
        <f>30*0.15*0.2</f>
        <v>0.9</v>
      </c>
      <c r="D37" s="297" t="s">
        <v>5</v>
      </c>
      <c r="E37" s="298"/>
      <c r="F37" s="299"/>
    </row>
    <row r="38" spans="1:6" ht="21" customHeight="1" thickBot="1">
      <c r="A38" s="300"/>
      <c r="B38" s="301"/>
      <c r="C38" s="302"/>
      <c r="D38" s="302"/>
      <c r="E38" s="313"/>
      <c r="F38" s="314"/>
    </row>
    <row r="39" spans="1:6" ht="21" customHeight="1" thickBot="1">
      <c r="A39" s="305">
        <v>4</v>
      </c>
      <c r="B39" s="286" t="s">
        <v>181</v>
      </c>
      <c r="C39" s="287"/>
      <c r="D39" s="287"/>
      <c r="E39" s="288"/>
      <c r="F39" s="289"/>
    </row>
    <row r="40" spans="1:6" ht="21" customHeight="1">
      <c r="A40" s="290">
        <v>4.01</v>
      </c>
      <c r="B40" s="291" t="s">
        <v>233</v>
      </c>
      <c r="C40" s="292">
        <v>20</v>
      </c>
      <c r="D40" s="292" t="s">
        <v>6</v>
      </c>
      <c r="E40" s="298"/>
      <c r="F40" s="299"/>
    </row>
    <row r="41" spans="1:6" ht="21" customHeight="1" thickBot="1">
      <c r="A41" s="315"/>
      <c r="B41" s="316"/>
      <c r="C41" s="317"/>
      <c r="D41" s="317"/>
      <c r="E41" s="313"/>
      <c r="F41" s="314"/>
    </row>
    <row r="42" spans="1:6" ht="21" customHeight="1" thickBot="1">
      <c r="A42" s="264">
        <v>5</v>
      </c>
      <c r="B42" s="286" t="s">
        <v>245</v>
      </c>
      <c r="C42" s="287"/>
      <c r="D42" s="287"/>
      <c r="E42" s="288"/>
      <c r="F42" s="289"/>
    </row>
    <row r="43" spans="1:6" ht="21" customHeight="1">
      <c r="A43" s="290">
        <v>5.01</v>
      </c>
      <c r="B43" s="291" t="s">
        <v>182</v>
      </c>
      <c r="C43" s="292">
        <f>(30*0.4)</f>
        <v>12</v>
      </c>
      <c r="D43" s="292" t="s">
        <v>6</v>
      </c>
      <c r="E43" s="293"/>
      <c r="F43" s="294"/>
    </row>
    <row r="44" spans="1:6" ht="21" customHeight="1">
      <c r="A44" s="295">
        <v>5.0199999999999996</v>
      </c>
      <c r="B44" s="296" t="s">
        <v>234</v>
      </c>
      <c r="C44" s="292">
        <f>(30*1.2)</f>
        <v>36</v>
      </c>
      <c r="D44" s="297" t="s">
        <v>6</v>
      </c>
      <c r="E44" s="298"/>
      <c r="F44" s="299"/>
    </row>
    <row r="45" spans="1:6" ht="21" customHeight="1">
      <c r="A45" s="295">
        <v>5.0199999999999996</v>
      </c>
      <c r="B45" s="296" t="s">
        <v>240</v>
      </c>
      <c r="C45" s="292">
        <f>7.9*0.6*2</f>
        <v>9.48</v>
      </c>
      <c r="D45" s="297" t="s">
        <v>6</v>
      </c>
      <c r="E45" s="298"/>
      <c r="F45" s="299"/>
    </row>
    <row r="46" spans="1:6" ht="21" customHeight="1">
      <c r="A46" s="295">
        <v>6.02</v>
      </c>
      <c r="B46" s="296" t="s">
        <v>241</v>
      </c>
      <c r="C46" s="292">
        <f>(7.9*0.6)+(7.8*1.2)</f>
        <v>14.1</v>
      </c>
      <c r="D46" s="297" t="s">
        <v>5</v>
      </c>
      <c r="E46" s="298"/>
      <c r="F46" s="299"/>
    </row>
    <row r="47" spans="1:6" ht="21" customHeight="1" thickBot="1">
      <c r="A47" s="315"/>
      <c r="B47" s="316"/>
      <c r="C47" s="317"/>
      <c r="D47" s="317"/>
      <c r="E47" s="313"/>
      <c r="F47" s="314"/>
    </row>
    <row r="48" spans="1:6" ht="21" customHeight="1" thickBot="1">
      <c r="A48" s="264">
        <v>6</v>
      </c>
      <c r="B48" s="286" t="s">
        <v>183</v>
      </c>
      <c r="C48" s="287"/>
      <c r="D48" s="287"/>
      <c r="E48" s="288"/>
      <c r="F48" s="289"/>
    </row>
    <row r="49" spans="1:6" ht="21" customHeight="1">
      <c r="A49" s="290">
        <v>6.01</v>
      </c>
      <c r="B49" s="291" t="s">
        <v>184</v>
      </c>
      <c r="C49" s="292">
        <f>+C44+C46*2</f>
        <v>64.2</v>
      </c>
      <c r="D49" s="292" t="s">
        <v>6</v>
      </c>
      <c r="E49" s="293"/>
      <c r="F49" s="294"/>
    </row>
    <row r="50" spans="1:6" ht="21" customHeight="1">
      <c r="A50" s="295">
        <v>6.02</v>
      </c>
      <c r="B50" s="296" t="s">
        <v>185</v>
      </c>
      <c r="C50" s="297">
        <f>+C49</f>
        <v>64.2</v>
      </c>
      <c r="D50" s="297" t="s">
        <v>6</v>
      </c>
      <c r="E50" s="298"/>
      <c r="F50" s="299"/>
    </row>
    <row r="51" spans="1:6" ht="21" customHeight="1">
      <c r="A51" s="295">
        <v>6.03</v>
      </c>
      <c r="B51" s="296" t="s">
        <v>186</v>
      </c>
      <c r="C51" s="297">
        <f>18.2+20.6+20.8+31.2+57</f>
        <v>147.80000000000001</v>
      </c>
      <c r="D51" s="297" t="s">
        <v>9</v>
      </c>
      <c r="E51" s="298"/>
      <c r="F51" s="299"/>
    </row>
    <row r="52" spans="1:6" ht="21" customHeight="1" thickBot="1">
      <c r="A52" s="318">
        <v>6.04</v>
      </c>
      <c r="B52" s="319" t="s">
        <v>187</v>
      </c>
      <c r="C52" s="320">
        <f>+C51/1.5</f>
        <v>98.533333333333346</v>
      </c>
      <c r="D52" s="320" t="s">
        <v>9</v>
      </c>
      <c r="E52" s="321"/>
      <c r="F52" s="322"/>
    </row>
    <row r="53" spans="1:6" ht="21" customHeight="1" thickBot="1">
      <c r="A53" s="323">
        <v>7</v>
      </c>
      <c r="B53" s="286" t="s">
        <v>188</v>
      </c>
      <c r="C53" s="287"/>
      <c r="D53" s="287"/>
      <c r="E53" s="288"/>
      <c r="F53" s="289"/>
    </row>
    <row r="54" spans="1:6" ht="79.5" customHeight="1">
      <c r="A54" s="295">
        <f>+A53+0.01</f>
        <v>7.01</v>
      </c>
      <c r="B54" s="407" t="s">
        <v>189</v>
      </c>
      <c r="C54" s="297">
        <v>1</v>
      </c>
      <c r="D54" s="297" t="s">
        <v>177</v>
      </c>
      <c r="E54" s="298"/>
      <c r="F54" s="299"/>
    </row>
    <row r="55" spans="1:6" ht="81.599999999999994" customHeight="1">
      <c r="A55" s="295">
        <f t="shared" ref="A55:A58" si="0">+A54+0.01</f>
        <v>7.02</v>
      </c>
      <c r="B55" s="296" t="s">
        <v>190</v>
      </c>
      <c r="C55" s="297">
        <v>1</v>
      </c>
      <c r="D55" s="297" t="s">
        <v>177</v>
      </c>
      <c r="E55" s="298"/>
      <c r="F55" s="299"/>
    </row>
    <row r="56" spans="1:6" ht="65.25" customHeight="1">
      <c r="A56" s="295">
        <f t="shared" si="0"/>
        <v>7.0299999999999994</v>
      </c>
      <c r="B56" s="407" t="s">
        <v>246</v>
      </c>
      <c r="C56" s="297">
        <v>2</v>
      </c>
      <c r="D56" s="297" t="s">
        <v>177</v>
      </c>
      <c r="E56" s="298"/>
      <c r="F56" s="299"/>
    </row>
    <row r="57" spans="1:6" ht="28.9" customHeight="1">
      <c r="A57" s="295">
        <f t="shared" si="0"/>
        <v>7.0399999999999991</v>
      </c>
      <c r="B57" s="296" t="s">
        <v>191</v>
      </c>
      <c r="C57" s="297">
        <v>1</v>
      </c>
      <c r="D57" s="297" t="s">
        <v>177</v>
      </c>
      <c r="E57" s="298"/>
      <c r="F57" s="299"/>
    </row>
    <row r="58" spans="1:6" ht="23.45" customHeight="1">
      <c r="A58" s="295">
        <f t="shared" si="0"/>
        <v>7.0499999999999989</v>
      </c>
      <c r="B58" s="296" t="s">
        <v>192</v>
      </c>
      <c r="C58" s="297">
        <v>1</v>
      </c>
      <c r="D58" s="324" t="s">
        <v>20</v>
      </c>
      <c r="E58" s="298"/>
      <c r="F58" s="299"/>
    </row>
    <row r="59" spans="1:6" ht="23.45" customHeight="1" thickBot="1">
      <c r="A59" s="325"/>
      <c r="B59" s="326"/>
      <c r="C59" s="327"/>
      <c r="D59" s="328"/>
      <c r="E59" s="329"/>
      <c r="F59" s="330"/>
    </row>
    <row r="60" spans="1:6" ht="23.45" customHeight="1" thickBot="1">
      <c r="A60" s="323">
        <v>8</v>
      </c>
      <c r="B60" s="286" t="s">
        <v>222</v>
      </c>
      <c r="C60" s="287"/>
      <c r="D60" s="287"/>
      <c r="E60" s="288"/>
      <c r="F60" s="289"/>
    </row>
    <row r="61" spans="1:6" ht="39.6" customHeight="1" thickBot="1">
      <c r="A61" s="325">
        <v>8.01</v>
      </c>
      <c r="B61" s="326" t="s">
        <v>223</v>
      </c>
      <c r="C61" s="327">
        <v>1</v>
      </c>
      <c r="D61" s="328" t="s">
        <v>33</v>
      </c>
      <c r="E61" s="329"/>
      <c r="F61" s="330"/>
    </row>
    <row r="62" spans="1:6" ht="21" customHeight="1" thickBot="1">
      <c r="A62" s="415">
        <v>9</v>
      </c>
      <c r="B62" s="416" t="s">
        <v>193</v>
      </c>
      <c r="C62" s="417"/>
      <c r="D62" s="417"/>
      <c r="E62" s="418"/>
      <c r="F62" s="289"/>
    </row>
    <row r="63" spans="1:6" ht="29.25" customHeight="1">
      <c r="A63" s="414">
        <v>9.01</v>
      </c>
      <c r="B63" s="291" t="s">
        <v>194</v>
      </c>
      <c r="C63" s="332">
        <f>7.52+3.6+21.3</f>
        <v>32.42</v>
      </c>
      <c r="D63" s="331" t="s">
        <v>6</v>
      </c>
      <c r="E63" s="293"/>
      <c r="F63" s="293"/>
    </row>
    <row r="64" spans="1:6" ht="21" customHeight="1">
      <c r="A64" s="412">
        <v>9.02</v>
      </c>
      <c r="B64" s="296" t="s">
        <v>195</v>
      </c>
      <c r="C64" s="333">
        <v>6</v>
      </c>
      <c r="D64" s="334" t="s">
        <v>177</v>
      </c>
      <c r="E64" s="298"/>
      <c r="F64" s="298"/>
    </row>
    <row r="65" spans="1:6" ht="21" customHeight="1">
      <c r="A65" s="412">
        <v>9.0299999999999994</v>
      </c>
      <c r="B65" s="296" t="s">
        <v>196</v>
      </c>
      <c r="C65" s="333">
        <v>2</v>
      </c>
      <c r="D65" s="334" t="s">
        <v>177</v>
      </c>
      <c r="E65" s="298"/>
      <c r="F65" s="298"/>
    </row>
    <row r="66" spans="1:6" ht="21" customHeight="1">
      <c r="A66" s="412">
        <v>9.0399999999999991</v>
      </c>
      <c r="B66" s="296" t="s">
        <v>197</v>
      </c>
      <c r="C66" s="333">
        <f>+C63*0.15</f>
        <v>4.8630000000000004</v>
      </c>
      <c r="D66" s="334" t="s">
        <v>5</v>
      </c>
      <c r="E66" s="298"/>
      <c r="F66" s="298"/>
    </row>
    <row r="67" spans="1:6" ht="21" customHeight="1">
      <c r="A67" s="412">
        <v>9.0500000000000007</v>
      </c>
      <c r="B67" s="296" t="s">
        <v>198</v>
      </c>
      <c r="C67" s="333">
        <v>1</v>
      </c>
      <c r="D67" s="334" t="s">
        <v>32</v>
      </c>
      <c r="E67" s="298"/>
      <c r="F67" s="298"/>
    </row>
    <row r="68" spans="1:6" ht="23.45" customHeight="1" thickBot="1">
      <c r="A68" s="413"/>
      <c r="B68" s="316"/>
      <c r="C68" s="317"/>
      <c r="D68" s="338"/>
      <c r="E68" s="313"/>
      <c r="F68" s="313"/>
    </row>
    <row r="69" spans="1:6" ht="30.75" customHeight="1" thickBot="1">
      <c r="A69" s="305">
        <v>10</v>
      </c>
      <c r="B69" s="286" t="s">
        <v>235</v>
      </c>
      <c r="C69" s="287"/>
      <c r="D69" s="287"/>
      <c r="E69" s="288"/>
      <c r="F69" s="289"/>
    </row>
    <row r="70" spans="1:6" ht="16.149999999999999" customHeight="1">
      <c r="A70" s="290">
        <v>10.1</v>
      </c>
      <c r="B70" s="335" t="s">
        <v>236</v>
      </c>
      <c r="C70" s="292">
        <v>60</v>
      </c>
      <c r="D70" s="292" t="s">
        <v>6</v>
      </c>
      <c r="E70" s="298"/>
      <c r="F70" s="299"/>
    </row>
    <row r="71" spans="1:6" ht="21" customHeight="1">
      <c r="A71" s="295">
        <v>10.199999999999999</v>
      </c>
      <c r="B71" s="296" t="s">
        <v>237</v>
      </c>
      <c r="C71" s="336">
        <v>43.45</v>
      </c>
      <c r="D71" s="334" t="s">
        <v>6</v>
      </c>
      <c r="E71" s="298"/>
      <c r="F71" s="299"/>
    </row>
    <row r="72" spans="1:6" ht="11.25" customHeight="1" thickBot="1">
      <c r="A72" s="300"/>
      <c r="B72" s="301"/>
      <c r="C72" s="337"/>
      <c r="D72" s="338"/>
      <c r="E72" s="339"/>
      <c r="F72" s="340"/>
    </row>
    <row r="73" spans="1:6" ht="27.75" customHeight="1" thickBot="1">
      <c r="A73" s="305">
        <v>11</v>
      </c>
      <c r="B73" s="286" t="s">
        <v>199</v>
      </c>
      <c r="C73" s="287"/>
      <c r="D73" s="287"/>
      <c r="E73" s="288"/>
      <c r="F73" s="289"/>
    </row>
    <row r="74" spans="1:6" ht="56.25">
      <c r="A74" s="290">
        <f>+A73+0.01</f>
        <v>11.01</v>
      </c>
      <c r="B74" s="291" t="s">
        <v>238</v>
      </c>
      <c r="C74" s="292">
        <v>17</v>
      </c>
      <c r="D74" s="292" t="s">
        <v>239</v>
      </c>
      <c r="E74" s="293"/>
      <c r="F74" s="294"/>
    </row>
    <row r="75" spans="1:6" ht="19.5" customHeight="1">
      <c r="A75" s="290">
        <f>+A74+0.01</f>
        <v>11.02</v>
      </c>
      <c r="B75" s="291" t="s">
        <v>242</v>
      </c>
      <c r="C75" s="292">
        <v>1</v>
      </c>
      <c r="D75" s="292" t="s">
        <v>239</v>
      </c>
      <c r="E75" s="293"/>
      <c r="F75" s="294"/>
    </row>
    <row r="76" spans="1:6" ht="14.45" customHeight="1" thickBot="1">
      <c r="A76" s="341"/>
      <c r="B76" s="319"/>
      <c r="C76" s="342"/>
      <c r="D76" s="343"/>
      <c r="E76" s="344"/>
      <c r="F76" s="345"/>
    </row>
    <row r="77" spans="1:6" ht="28.5" customHeight="1" thickBot="1">
      <c r="A77" s="305">
        <v>12</v>
      </c>
      <c r="B77" s="346" t="s">
        <v>200</v>
      </c>
      <c r="C77" s="287"/>
      <c r="D77" s="287"/>
      <c r="E77" s="288"/>
      <c r="F77" s="289"/>
    </row>
    <row r="78" spans="1:6" ht="21" customHeight="1">
      <c r="A78" s="408">
        <f>+A77+0.01</f>
        <v>12.01</v>
      </c>
      <c r="B78" s="291" t="s">
        <v>201</v>
      </c>
      <c r="C78" s="332">
        <v>60</v>
      </c>
      <c r="D78" s="347" t="s">
        <v>6</v>
      </c>
      <c r="E78" s="409"/>
      <c r="F78" s="409"/>
    </row>
    <row r="79" spans="1:6" ht="21" customHeight="1" thickBot="1">
      <c r="A79" s="410"/>
      <c r="B79" s="301"/>
      <c r="C79" s="337"/>
      <c r="D79" s="338"/>
      <c r="E79" s="348"/>
      <c r="F79" s="348"/>
    </row>
    <row r="80" spans="1:6" ht="30" customHeight="1" thickBot="1">
      <c r="A80" s="350">
        <v>13</v>
      </c>
      <c r="B80" s="286" t="s">
        <v>202</v>
      </c>
      <c r="C80" s="287"/>
      <c r="D80" s="287"/>
      <c r="E80" s="288"/>
      <c r="F80" s="289"/>
    </row>
    <row r="81" spans="1:6" ht="21" customHeight="1">
      <c r="A81" s="290">
        <f>+A80+0.01</f>
        <v>13.01</v>
      </c>
      <c r="B81" s="291" t="s">
        <v>203</v>
      </c>
      <c r="C81" s="292">
        <v>1</v>
      </c>
      <c r="D81" s="292" t="s">
        <v>20</v>
      </c>
      <c r="E81" s="293"/>
      <c r="F81" s="294"/>
    </row>
    <row r="82" spans="1:6" ht="15" thickBot="1">
      <c r="A82" s="351"/>
      <c r="B82" s="352"/>
      <c r="C82" s="353"/>
      <c r="D82" s="354"/>
      <c r="E82" s="355"/>
      <c r="F82" s="356"/>
    </row>
    <row r="83" spans="1:6" ht="21" thickBot="1">
      <c r="A83" s="357"/>
      <c r="B83" s="358" t="s">
        <v>204</v>
      </c>
      <c r="C83" s="359"/>
      <c r="D83" s="359"/>
      <c r="E83" s="360"/>
      <c r="F83" s="361"/>
    </row>
    <row r="84" spans="1:6" ht="21" thickBot="1">
      <c r="A84" s="362"/>
      <c r="B84" s="363"/>
      <c r="C84" s="364"/>
      <c r="D84" s="364"/>
      <c r="E84" s="365"/>
      <c r="F84" s="366"/>
    </row>
    <row r="85" spans="1:6" ht="21" thickBot="1">
      <c r="A85" s="357"/>
      <c r="B85" s="358" t="s">
        <v>207</v>
      </c>
      <c r="C85" s="359"/>
      <c r="D85" s="359"/>
      <c r="E85" s="360"/>
      <c r="F85" s="367"/>
    </row>
    <row r="86" spans="1:6" ht="15" thickBot="1">
      <c r="A86" s="368"/>
      <c r="B86" s="369"/>
      <c r="C86" s="370"/>
      <c r="D86" s="370"/>
      <c r="E86" s="371"/>
      <c r="F86" s="372"/>
    </row>
    <row r="87" spans="1:6" ht="21" thickBot="1">
      <c r="A87" s="373"/>
      <c r="B87" s="374" t="s">
        <v>30</v>
      </c>
      <c r="C87" s="375"/>
      <c r="D87" s="375"/>
      <c r="E87" s="376"/>
      <c r="F87" s="376"/>
    </row>
    <row r="88" spans="1:6">
      <c r="A88" s="377"/>
      <c r="B88" s="335" t="s">
        <v>211</v>
      </c>
      <c r="C88" s="419">
        <v>0.1</v>
      </c>
      <c r="D88" s="378"/>
      <c r="E88" s="379"/>
      <c r="F88" s="380"/>
    </row>
    <row r="89" spans="1:6">
      <c r="A89" s="381"/>
      <c r="B89" s="382" t="s">
        <v>212</v>
      </c>
      <c r="C89" s="420">
        <v>4.4999999999999998E-2</v>
      </c>
      <c r="D89" s="336"/>
      <c r="E89" s="383"/>
      <c r="F89" s="380"/>
    </row>
    <row r="90" spans="1:6">
      <c r="A90" s="381"/>
      <c r="B90" s="382" t="s">
        <v>213</v>
      </c>
      <c r="C90" s="420">
        <v>0.03</v>
      </c>
      <c r="D90" s="336"/>
      <c r="E90" s="383"/>
      <c r="F90" s="380"/>
    </row>
    <row r="91" spans="1:6">
      <c r="A91" s="381"/>
      <c r="B91" s="382" t="s">
        <v>214</v>
      </c>
      <c r="C91" s="420">
        <v>0.03</v>
      </c>
      <c r="D91" s="336"/>
      <c r="E91" s="383"/>
      <c r="F91" s="380"/>
    </row>
    <row r="92" spans="1:6">
      <c r="A92" s="381"/>
      <c r="B92" s="382" t="s">
        <v>215</v>
      </c>
      <c r="C92" s="420">
        <v>0.05</v>
      </c>
      <c r="D92" s="336"/>
      <c r="E92" s="383"/>
      <c r="F92" s="380"/>
    </row>
    <row r="93" spans="1:6">
      <c r="A93" s="381"/>
      <c r="B93" s="382" t="s">
        <v>216</v>
      </c>
      <c r="C93" s="420">
        <v>0.01</v>
      </c>
      <c r="D93" s="336"/>
      <c r="E93" s="383"/>
      <c r="F93" s="380"/>
    </row>
    <row r="94" spans="1:6">
      <c r="A94" s="381"/>
      <c r="B94" s="382" t="s">
        <v>217</v>
      </c>
      <c r="C94" s="420">
        <v>1E-3</v>
      </c>
      <c r="D94" s="336"/>
      <c r="E94" s="383"/>
      <c r="F94" s="380"/>
    </row>
    <row r="95" spans="1:6">
      <c r="A95" s="381"/>
      <c r="B95" s="382" t="s">
        <v>205</v>
      </c>
      <c r="C95" s="420">
        <v>0.18</v>
      </c>
      <c r="D95" s="336"/>
      <c r="E95" s="383"/>
      <c r="F95" s="380"/>
    </row>
    <row r="96" spans="1:6" ht="15" thickBot="1">
      <c r="A96" s="351"/>
      <c r="B96" s="352"/>
      <c r="C96" s="353"/>
      <c r="D96" s="353"/>
      <c r="E96" s="355"/>
      <c r="F96" s="349"/>
    </row>
    <row r="97" spans="1:8" ht="21" thickBot="1">
      <c r="A97" s="384"/>
      <c r="B97" s="385" t="s">
        <v>42</v>
      </c>
      <c r="C97" s="386"/>
      <c r="D97" s="386"/>
      <c r="E97" s="374"/>
      <c r="F97" s="387">
        <f>SUM(F88:F95)</f>
        <v>0</v>
      </c>
    </row>
    <row r="98" spans="1:8">
      <c r="A98" s="388"/>
      <c r="B98" s="369"/>
      <c r="C98" s="389"/>
      <c r="D98" s="389"/>
      <c r="E98" s="372"/>
      <c r="F98" s="390"/>
    </row>
    <row r="99" spans="1:8" ht="15" thickBot="1">
      <c r="A99" s="388"/>
      <c r="B99" s="391"/>
      <c r="C99" s="392"/>
      <c r="D99" s="393"/>
      <c r="E99" s="394"/>
      <c r="F99" s="394"/>
    </row>
    <row r="100" spans="1:8" ht="21" thickBot="1">
      <c r="A100" s="395"/>
      <c r="B100" s="396" t="s">
        <v>43</v>
      </c>
      <c r="C100" s="397"/>
      <c r="D100" s="397"/>
      <c r="E100" s="398"/>
      <c r="F100" s="399">
        <f>SUM(F85,F97)</f>
        <v>0</v>
      </c>
    </row>
    <row r="101" spans="1:8">
      <c r="A101" s="271"/>
      <c r="F101" s="274"/>
    </row>
    <row r="102" spans="1:8">
      <c r="A102" s="271"/>
      <c r="F102" s="274"/>
    </row>
    <row r="103" spans="1:8">
      <c r="A103" s="271"/>
      <c r="F103" s="274"/>
    </row>
    <row r="104" spans="1:8">
      <c r="A104" s="459" t="s">
        <v>220</v>
      </c>
      <c r="B104" s="451"/>
      <c r="E104" s="451" t="s">
        <v>219</v>
      </c>
      <c r="F104" s="452"/>
      <c r="H104" s="265"/>
    </row>
    <row r="105" spans="1:8">
      <c r="A105" s="271"/>
      <c r="F105" s="274"/>
    </row>
    <row r="106" spans="1:8">
      <c r="A106" s="271"/>
      <c r="F106" s="274"/>
    </row>
    <row r="107" spans="1:8">
      <c r="A107" s="271"/>
      <c r="F107" s="274"/>
    </row>
    <row r="108" spans="1:8">
      <c r="A108" s="271"/>
      <c r="F108" s="274"/>
    </row>
    <row r="109" spans="1:8">
      <c r="A109" s="271"/>
      <c r="F109" s="274"/>
    </row>
    <row r="110" spans="1:8">
      <c r="A110" s="271"/>
      <c r="F110" s="274"/>
    </row>
    <row r="111" spans="1:8">
      <c r="A111" s="271"/>
      <c r="D111" s="400"/>
      <c r="E111" s="401"/>
      <c r="F111" s="402"/>
    </row>
    <row r="112" spans="1:8">
      <c r="A112" s="449" t="s">
        <v>218</v>
      </c>
      <c r="B112" s="450"/>
      <c r="F112" s="274"/>
    </row>
    <row r="113" spans="1:6">
      <c r="A113" s="271"/>
      <c r="F113" s="274"/>
    </row>
    <row r="114" spans="1:6">
      <c r="A114" s="271"/>
      <c r="F114" s="274"/>
    </row>
    <row r="115" spans="1:6">
      <c r="A115" s="271"/>
      <c r="F115" s="274"/>
    </row>
    <row r="116" spans="1:6">
      <c r="A116" s="271"/>
      <c r="F116" s="274"/>
    </row>
    <row r="117" spans="1:6">
      <c r="A117" s="271"/>
      <c r="F117" s="274"/>
    </row>
    <row r="118" spans="1:6">
      <c r="A118" s="271"/>
      <c r="F118" s="274"/>
    </row>
    <row r="119" spans="1:6">
      <c r="A119" s="271"/>
      <c r="F119" s="274"/>
    </row>
    <row r="120" spans="1:6" ht="15" thickBot="1">
      <c r="A120" s="403"/>
      <c r="B120" s="404"/>
      <c r="C120" s="405"/>
      <c r="D120" s="405"/>
      <c r="E120" s="404"/>
      <c r="F120" s="406"/>
    </row>
  </sheetData>
  <mergeCells count="9">
    <mergeCell ref="A112:B112"/>
    <mergeCell ref="E104:F104"/>
    <mergeCell ref="A15:F15"/>
    <mergeCell ref="A16:F16"/>
    <mergeCell ref="A10:F10"/>
    <mergeCell ref="A11:F11"/>
    <mergeCell ref="A12:F12"/>
    <mergeCell ref="A13:F13"/>
    <mergeCell ref="A104:B104"/>
  </mergeCells>
  <phoneticPr fontId="26" type="noConversion"/>
  <pageMargins left="0.7" right="0.7" top="0.75" bottom="0.75" header="0.3" footer="0.3"/>
  <pageSetup scale="58" orientation="portrait" r:id="rId1"/>
  <rowBreaks count="2" manualBreakCount="2">
    <brk id="52" max="5" man="1"/>
    <brk id="7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FORMULARIO F033 DEP. LOS PATOS</vt:lpstr>
      <vt:lpstr>LISTA DE CANTIDADES</vt:lpstr>
      <vt:lpstr>FORMULARIO F033 DEP. LOS PATOS!Área_de_impresión</vt:lpstr>
      <vt:lpstr>LISTA DE CANTIDADES!Área_de_impresión</vt:lpstr>
      <vt:lpstr>FORMULARIO F033 DEP. LOS PATOS!Títulos_a_imprimir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User</cp:lastModifiedBy>
  <cp:lastPrinted>2023-11-02T16:20:30Z</cp:lastPrinted>
  <dcterms:created xsi:type="dcterms:W3CDTF">2019-11-01T20:51:34Z</dcterms:created>
  <dcterms:modified xsi:type="dcterms:W3CDTF">2023-11-09T13:48:13Z</dcterms:modified>
</cp:coreProperties>
</file>